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46348420q\Desktop\Per publicar WEB\"/>
    </mc:Choice>
  </mc:AlternateContent>
  <bookViews>
    <workbookView xWindow="0" yWindow="105" windowWidth="15195" windowHeight="7935"/>
  </bookViews>
  <sheets>
    <sheet name="PRESSUPOST INGRESSOS" sheetId="2" r:id="rId1"/>
    <sheet name="PRESSUPOST DESPESES" sheetId="1" r:id="rId2"/>
  </sheets>
  <definedNames>
    <definedName name="_xlnm.Print_Area" localSheetId="1">'PRESSUPOST DESPESES'!$A$1:$K$79</definedName>
    <definedName name="_xlnm.Print_Area" localSheetId="0">'PRESSUPOST INGRESSOS'!$A$1:$I$43</definedName>
    <definedName name="_xlnm.Print_Titles" localSheetId="1">'PRESSUPOST DESPESES'!$1:$8</definedName>
  </definedNames>
  <calcPr calcId="152511"/>
</workbook>
</file>

<file path=xl/calcChain.xml><?xml version="1.0" encoding="utf-8"?>
<calcChain xmlns="http://schemas.openxmlformats.org/spreadsheetml/2006/main">
  <c r="I79" i="1" l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F79" i="1" l="1"/>
  <c r="F78" i="1"/>
  <c r="F77" i="1"/>
  <c r="F75" i="1"/>
  <c r="F73" i="1"/>
  <c r="F70" i="1"/>
  <c r="F69" i="1"/>
  <c r="F67" i="1"/>
  <c r="F66" i="1"/>
  <c r="F65" i="1"/>
  <c r="F64" i="1"/>
  <c r="F63" i="1"/>
  <c r="F62" i="1"/>
  <c r="F59" i="1"/>
  <c r="F56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2" i="1"/>
  <c r="F21" i="1"/>
  <c r="F20" i="1"/>
  <c r="F17" i="1"/>
  <c r="F15" i="1"/>
  <c r="F14" i="1"/>
  <c r="F13" i="1"/>
  <c r="F12" i="1"/>
  <c r="F11" i="1"/>
  <c r="D67" i="1"/>
  <c r="D66" i="1"/>
  <c r="F34" i="2"/>
  <c r="F32" i="2"/>
  <c r="F29" i="2"/>
  <c r="F27" i="2"/>
  <c r="F26" i="2"/>
  <c r="F23" i="2"/>
  <c r="F22" i="2"/>
  <c r="F20" i="2"/>
  <c r="F19" i="2"/>
  <c r="F18" i="2"/>
  <c r="F16" i="2"/>
  <c r="F15" i="2"/>
  <c r="F12" i="2"/>
  <c r="F10" i="2"/>
  <c r="G9" i="2"/>
  <c r="E17" i="2"/>
  <c r="E14" i="2"/>
  <c r="E9" i="2"/>
  <c r="E8" i="2"/>
  <c r="E11" i="2"/>
  <c r="E12" i="2"/>
  <c r="E15" i="2"/>
  <c r="E21" i="2"/>
  <c r="E25" i="2"/>
  <c r="E24" i="2" s="1"/>
  <c r="E28" i="2"/>
  <c r="E31" i="2"/>
  <c r="E30" i="2" s="1"/>
  <c r="E33" i="2"/>
  <c r="I33" i="2"/>
  <c r="I31" i="2"/>
  <c r="I21" i="2"/>
  <c r="I17" i="2"/>
  <c r="I14" i="2"/>
  <c r="I11" i="2"/>
  <c r="I9" i="2"/>
  <c r="I35" i="2"/>
  <c r="I30" i="2"/>
  <c r="I13" i="2"/>
  <c r="I8" i="2"/>
  <c r="I34" i="2"/>
  <c r="I32" i="2"/>
  <c r="I23" i="2"/>
  <c r="I22" i="2"/>
  <c r="I20" i="2"/>
  <c r="I19" i="2"/>
  <c r="I18" i="2"/>
  <c r="I16" i="2"/>
  <c r="I15" i="2"/>
  <c r="I12" i="2"/>
  <c r="I10" i="2"/>
  <c r="H11" i="1"/>
  <c r="G11" i="1"/>
  <c r="B43" i="2"/>
  <c r="E13" i="2" l="1"/>
  <c r="E35" i="2"/>
  <c r="H61" i="1" l="1"/>
  <c r="G61" i="1"/>
  <c r="E61" i="1"/>
  <c r="C61" i="1"/>
  <c r="B61" i="1"/>
  <c r="H19" i="1"/>
  <c r="G76" i="1"/>
  <c r="G74" i="1"/>
  <c r="G72" i="1"/>
  <c r="G68" i="1"/>
  <c r="G58" i="1"/>
  <c r="G57" i="1" s="1"/>
  <c r="G55" i="1"/>
  <c r="G53" i="1"/>
  <c r="G28" i="1"/>
  <c r="G23" i="1"/>
  <c r="G19" i="1"/>
  <c r="G16" i="1"/>
  <c r="G10" i="1"/>
  <c r="F76" i="1"/>
  <c r="F74" i="1"/>
  <c r="F72" i="1"/>
  <c r="F58" i="1"/>
  <c r="F57" i="1" s="1"/>
  <c r="F55" i="1"/>
  <c r="F53" i="1"/>
  <c r="F16" i="1"/>
  <c r="H21" i="2"/>
  <c r="H22" i="2"/>
  <c r="F61" i="1" l="1"/>
  <c r="G71" i="1"/>
  <c r="F68" i="1"/>
  <c r="G60" i="1"/>
  <c r="G18" i="1"/>
  <c r="G9" i="1"/>
  <c r="F23" i="1"/>
  <c r="F71" i="1"/>
  <c r="F10" i="1"/>
  <c r="F9" i="1" s="1"/>
  <c r="F19" i="1"/>
  <c r="F60" i="1" l="1"/>
  <c r="G79" i="1"/>
  <c r="G15" i="2" l="1"/>
  <c r="G22" i="2" l="1"/>
  <c r="G21" i="2" s="1"/>
  <c r="C21" i="2"/>
  <c r="B21" i="2"/>
  <c r="H11" i="2"/>
  <c r="G33" i="2"/>
  <c r="G31" i="2"/>
  <c r="G28" i="2"/>
  <c r="G25" i="2"/>
  <c r="D18" i="2"/>
  <c r="D19" i="2"/>
  <c r="D20" i="2"/>
  <c r="F17" i="2"/>
  <c r="G17" i="2"/>
  <c r="G14" i="2"/>
  <c r="G11" i="2"/>
  <c r="G24" i="2" l="1"/>
  <c r="G8" i="2"/>
  <c r="G13" i="2"/>
  <c r="E33" i="1" l="1"/>
  <c r="F28" i="1" s="1"/>
  <c r="F18" i="1" s="1"/>
  <c r="D58" i="1"/>
  <c r="D57" i="1" s="1"/>
  <c r="E53" i="1"/>
  <c r="D78" i="1"/>
  <c r="D77" i="1"/>
  <c r="D76" i="1" s="1"/>
  <c r="D75" i="1"/>
  <c r="D74" i="1" s="1"/>
  <c r="D73" i="1"/>
  <c r="D72" i="1" s="1"/>
  <c r="D70" i="1"/>
  <c r="D69" i="1"/>
  <c r="D68" i="1" s="1"/>
  <c r="D65" i="1"/>
  <c r="D63" i="1"/>
  <c r="D62" i="1"/>
  <c r="D59" i="1"/>
  <c r="D56" i="1"/>
  <c r="D55" i="1" s="1"/>
  <c r="D54" i="1"/>
  <c r="D53" i="1" s="1"/>
  <c r="D52" i="1"/>
  <c r="D51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7" i="1"/>
  <c r="D26" i="1"/>
  <c r="D25" i="1"/>
  <c r="D24" i="1"/>
  <c r="D22" i="1"/>
  <c r="D21" i="1"/>
  <c r="D20" i="1"/>
  <c r="D17" i="1"/>
  <c r="D16" i="1" s="1"/>
  <c r="D14" i="1"/>
  <c r="D13" i="1"/>
  <c r="D12" i="1"/>
  <c r="H68" i="1"/>
  <c r="C68" i="1"/>
  <c r="B68" i="1"/>
  <c r="E68" i="1"/>
  <c r="E28" i="1"/>
  <c r="E19" i="1"/>
  <c r="D61" i="1" l="1"/>
  <c r="D60" i="1" s="1"/>
  <c r="D23" i="1"/>
  <c r="D19" i="1"/>
  <c r="D71" i="1"/>
  <c r="H10" i="1" l="1"/>
  <c r="E10" i="1"/>
  <c r="C10" i="1"/>
  <c r="B10" i="1"/>
  <c r="D50" i="1"/>
  <c r="H17" i="2"/>
  <c r="C17" i="2" l="1"/>
  <c r="B17" i="2"/>
  <c r="C33" i="2"/>
  <c r="C31" i="2"/>
  <c r="C28" i="2"/>
  <c r="C25" i="2"/>
  <c r="C14" i="2"/>
  <c r="C11" i="2"/>
  <c r="C9" i="2"/>
  <c r="C30" i="2" l="1"/>
  <c r="C24" i="2"/>
  <c r="C13" i="2"/>
  <c r="C8" i="2"/>
  <c r="D49" i="1"/>
  <c r="D48" i="1"/>
  <c r="D15" i="1"/>
  <c r="D11" i="1"/>
  <c r="D10" i="1" s="1"/>
  <c r="D9" i="1" s="1"/>
  <c r="D28" i="1" l="1"/>
  <c r="D18" i="1" s="1"/>
  <c r="D79" i="1" s="1"/>
  <c r="C35" i="2"/>
  <c r="H33" i="2"/>
  <c r="H31" i="2"/>
  <c r="H28" i="2"/>
  <c r="H25" i="2"/>
  <c r="H14" i="2"/>
  <c r="H9" i="2"/>
  <c r="B33" i="2"/>
  <c r="B31" i="2"/>
  <c r="B28" i="2"/>
  <c r="B25" i="2"/>
  <c r="B14" i="2"/>
  <c r="B13" i="2" s="1"/>
  <c r="B11" i="2"/>
  <c r="H30" i="2" l="1"/>
  <c r="H24" i="2"/>
  <c r="H13" i="2"/>
  <c r="H8" i="2"/>
  <c r="B30" i="2"/>
  <c r="B24" i="2"/>
  <c r="H76" i="1"/>
  <c r="E76" i="1"/>
  <c r="C76" i="1"/>
  <c r="B76" i="1"/>
  <c r="H74" i="1"/>
  <c r="E74" i="1"/>
  <c r="C74" i="1"/>
  <c r="B74" i="1"/>
  <c r="H72" i="1"/>
  <c r="E72" i="1"/>
  <c r="C72" i="1"/>
  <c r="B72" i="1"/>
  <c r="H60" i="1"/>
  <c r="E60" i="1"/>
  <c r="H58" i="1"/>
  <c r="E58" i="1"/>
  <c r="E57" i="1" s="1"/>
  <c r="C58" i="1"/>
  <c r="C57" i="1" s="1"/>
  <c r="B58" i="1"/>
  <c r="B57" i="1" s="1"/>
  <c r="H55" i="1"/>
  <c r="E55" i="1"/>
  <c r="C55" i="1"/>
  <c r="B55" i="1"/>
  <c r="H53" i="1"/>
  <c r="C53" i="1"/>
  <c r="B53" i="1"/>
  <c r="H28" i="1"/>
  <c r="C28" i="1"/>
  <c r="B28" i="1"/>
  <c r="H23" i="1"/>
  <c r="E23" i="1"/>
  <c r="C23" i="1"/>
  <c r="B23" i="1"/>
  <c r="C19" i="1"/>
  <c r="B19" i="1"/>
  <c r="H16" i="1"/>
  <c r="E16" i="1"/>
  <c r="E9" i="1" s="1"/>
  <c r="C16" i="1"/>
  <c r="C9" i="1" s="1"/>
  <c r="B16" i="1"/>
  <c r="H35" i="2" l="1"/>
  <c r="B71" i="1"/>
  <c r="H57" i="1"/>
  <c r="H9" i="1"/>
  <c r="H71" i="1"/>
  <c r="E71" i="1"/>
  <c r="B60" i="1"/>
  <c r="B18" i="1"/>
  <c r="H18" i="1"/>
  <c r="C60" i="1"/>
  <c r="B9" i="1"/>
  <c r="C71" i="1"/>
  <c r="C18" i="1"/>
  <c r="H79" i="1" l="1"/>
  <c r="C79" i="1"/>
  <c r="B79" i="1"/>
  <c r="B9" i="2" l="1"/>
  <c r="B8" i="2" s="1"/>
  <c r="B35" i="2" s="1"/>
  <c r="D17" i="2" l="1"/>
  <c r="E18" i="1" l="1"/>
  <c r="E79" i="1" l="1"/>
  <c r="G30" i="2" l="1"/>
  <c r="G35" i="2" s="1"/>
  <c r="F11" i="2"/>
  <c r="F28" i="2"/>
  <c r="D27" i="2"/>
  <c r="D16" i="2"/>
  <c r="D23" i="2"/>
  <c r="D26" i="2"/>
  <c r="D25" i="2"/>
  <c r="D15" i="2"/>
  <c r="D14" i="2"/>
  <c r="F33" i="2"/>
  <c r="D34" i="2"/>
  <c r="D33" i="2" s="1"/>
  <c r="F25" i="2"/>
  <c r="F24" i="2" s="1"/>
  <c r="D12" i="2"/>
  <c r="D11" i="2" s="1"/>
  <c r="F14" i="2"/>
  <c r="D29" i="2"/>
  <c r="D28" i="2" s="1"/>
  <c r="D22" i="2"/>
  <c r="D21" i="2"/>
  <c r="F31" i="2"/>
  <c r="F30" i="2" s="1"/>
  <c r="D32" i="2"/>
  <c r="D31" i="2" s="1"/>
  <c r="F9" i="2"/>
  <c r="D10" i="2"/>
  <c r="D9" i="2" s="1"/>
  <c r="F8" i="2" l="1"/>
  <c r="D13" i="2"/>
  <c r="F21" i="2"/>
  <c r="D8" i="2"/>
  <c r="D30" i="2"/>
  <c r="F13" i="2"/>
  <c r="F35" i="2" s="1"/>
  <c r="D24" i="2"/>
  <c r="D35" i="2" l="1"/>
</calcChain>
</file>

<file path=xl/sharedStrings.xml><?xml version="1.0" encoding="utf-8"?>
<sst xmlns="http://schemas.openxmlformats.org/spreadsheetml/2006/main" count="125" uniqueCount="118">
  <si>
    <t>CAP/ART/ PARTIDA PRESSUP.       DESCRIPCIÓ DE L'INGRÉS</t>
  </si>
  <si>
    <t>MODIFICACIONS  (C-B)</t>
  </si>
  <si>
    <t>CAPÍTOL 3. TAXES, VENDA DE BÉNS I SERVEIS I ALTRES INGRESSOS</t>
  </si>
  <si>
    <t>ART. 32. TAXES</t>
  </si>
  <si>
    <t>I/3202700 Taxes per universitats</t>
  </si>
  <si>
    <t>ART. 39. ALTRES INGRESSOS</t>
  </si>
  <si>
    <t>I/3990009 Altres ingressos diversos</t>
  </si>
  <si>
    <t>CAPÍTOL 4. TRANSFERÈNCIES CORRENTS</t>
  </si>
  <si>
    <t>ART. 41. DE L'ADMINISTRACIÓ DE LA GENERALITAT</t>
  </si>
  <si>
    <t>I/4100007 Del Departament d'Economia i Coneixement</t>
  </si>
  <si>
    <t>I/4100009 Del Departament d'Ensenyament</t>
  </si>
  <si>
    <t>ART. 44. D'ALTRES ENTITATS SECTOR PÚBLIC, UNIVERSITATS PÚBLIQUES I ALTRES ENTITATS PARTICIPADES</t>
  </si>
  <si>
    <t>I/4810001 De fundacions</t>
  </si>
  <si>
    <t>CAPÍTOL 5. INGRESSOS PATRIMONIALS</t>
  </si>
  <si>
    <t>ART. 52. INTERESSOS DE DIPÒSIT</t>
  </si>
  <si>
    <t>I/5200001 Interessos de comptes corrents</t>
  </si>
  <si>
    <t>I/5200002 Interessos cash pooling</t>
  </si>
  <si>
    <t>ART. 53. ALTRES INGRESSOS FINANCERS</t>
  </si>
  <si>
    <t>I/5310001 Diferències positives d'operacions financeres</t>
  </si>
  <si>
    <t>CAPÍTOL 8. VARIACIÓ D'ACTIUS FINANCERS</t>
  </si>
  <si>
    <t>I/8300007 Del Departament d'Economia i Coneixement</t>
  </si>
  <si>
    <t>ART. 87. ROMANENTS DE TRESORERIA D'EXERCICIS ANTERIORS</t>
  </si>
  <si>
    <t>I/8700001 Romanents de tresoreria d'exercicis anteriors</t>
  </si>
  <si>
    <t>ART. 48. DE FAMÍLIES, INSTITUCIONS SENSE FINALITAT LUCRE I ENS CORPORATIUS</t>
  </si>
  <si>
    <t>CAP/ART/ PARTIDA PRESSUP.       DESCRIPCIÓ DE LA DESPESA</t>
  </si>
  <si>
    <t>ART. 13. PERSONAL LABORAL</t>
  </si>
  <si>
    <t>ART. 16. ASSEGURANCES I COTITZACIONS SOCIALS</t>
  </si>
  <si>
    <t>D/1600001/4220 Seguretat Social</t>
  </si>
  <si>
    <t>ART. 20. LLOGUERS I CÀNONS</t>
  </si>
  <si>
    <t>D/2020002/4220 Lloguers d'equips de reprografia i fotocopiadores</t>
  </si>
  <si>
    <t>ART. 21. CONSERVACIÓ I REPARACIÓ</t>
  </si>
  <si>
    <t>D/2120001/4220 Conservació, reparació i manteniment d'equips per a procés de dades</t>
  </si>
  <si>
    <t>D/2120003/4220 Manteniment d'aplicacions informàtiques</t>
  </si>
  <si>
    <t>ART. 22. MATERIAL, SUBMINISTRAMENTS I ALTRES</t>
  </si>
  <si>
    <t>D/2200001/4220 Material ordinari no inventariable</t>
  </si>
  <si>
    <t>D/2200002/4220 Premsa, revistes, llibres i altres publicacions</t>
  </si>
  <si>
    <t>D/2210007/4220 Queviures</t>
  </si>
  <si>
    <t>D/2220001/4220 Despeses postals, missatgeria i altres similars</t>
  </si>
  <si>
    <t>D/2230001/4220 Transports</t>
  </si>
  <si>
    <t>D/2240001/4220 Despeses d'assegurances</t>
  </si>
  <si>
    <t>D/2260002/4220 Atencions protocol·làries i representatives</t>
  </si>
  <si>
    <t>D/2260005/4220 Organització de reunions, conferències i cursos</t>
  </si>
  <si>
    <t>D/2260007/4220 Publicacions i edictes als diaris oficials</t>
  </si>
  <si>
    <t>D/2260009/4220 Funcionament de consells i òrgans col·legiats</t>
  </si>
  <si>
    <t>D/2260011/4220 Formació del personal propi</t>
  </si>
  <si>
    <t>D/2260013/4220 Actuacions conjuntes amb la Unió Europea</t>
  </si>
  <si>
    <t>D/2260039/4220 Despeses per serveis bancaris</t>
  </si>
  <si>
    <t>D/2260089/4220 Altres despeses diverses</t>
  </si>
  <si>
    <t>D/2270001/4220 Neteja i sanejament</t>
  </si>
  <si>
    <t>D/2270008/4220 Intèrprets i traductors</t>
  </si>
  <si>
    <t>D/2270013/4220 Treballs tècnics</t>
  </si>
  <si>
    <t>D/2270014/4220 Serveis de formació</t>
  </si>
  <si>
    <t>D/2270089/4220 Altres treballs realitzats per persones físiques o jurídiques</t>
  </si>
  <si>
    <t>ART. 23. INDEMNITZACIONS PER RAÓ DEL SERVEI</t>
  </si>
  <si>
    <t>D/2300001/4220 Dietes, locomoció i trasllats</t>
  </si>
  <si>
    <t>ART. 24. DESPESES DE PUBLICACIONS</t>
  </si>
  <si>
    <t>D/2400001/4220 Despeses de publicacions</t>
  </si>
  <si>
    <t>ART. 34. ALTRES DESPESES FINANCERES</t>
  </si>
  <si>
    <t>D/3490001/4220 Altres despeses financeres</t>
  </si>
  <si>
    <t>D/4490001/4220 A universitats públiques</t>
  </si>
  <si>
    <t>D/4820001/4220 A altres institucions sense fi de lucre i a altres ens corporatius</t>
  </si>
  <si>
    <t>CAPÍTOL 6. INVERSIONS REALS</t>
  </si>
  <si>
    <t>ART. 64. INVERSIONS EN MOBILIARI I ESTRIS</t>
  </si>
  <si>
    <t>D/6400001/4220 Inversions en mobiliari i estris per compte propi</t>
  </si>
  <si>
    <t>ART. 65. INVERSIONS EQUIPS DE PROCÉS DADES I TELECOMUNICACIONS</t>
  </si>
  <si>
    <t>D/6500001/4220 Inversions en equips de procés de dades</t>
  </si>
  <si>
    <t>ART. 68. INVERSIONS EN IMMOBILITZAT IMMATERIAL</t>
  </si>
  <si>
    <t>D/6800002/4220 Inversions en aplicacions informàtiques</t>
  </si>
  <si>
    <t>CAPÍTOL 2. DESPESES CORRENTS DE BÉNS I SERVEIS</t>
  </si>
  <si>
    <t>D/2000001/4220 Lloguers i cànons mitjançant Infraestructures de la Generalitat de Catalunya, SAU</t>
  </si>
  <si>
    <t>D/2280001/4220 Solucions tecnològiques adquirides al CTTI</t>
  </si>
  <si>
    <t>CAPÍTOL 3. DESPESES FINANCERES</t>
  </si>
  <si>
    <t>ART. 48. A FAMÍLIES, INSTITUCIONS SENSE FINALITAT LUCRE I ENS CORPORATIUS</t>
  </si>
  <si>
    <t>CAPÍTOL 1. REMUNERACIONS DEL PERSONAL</t>
  </si>
  <si>
    <t>ART.44. A ALTRES ENTITATS DEL SECTOR PÚBLIC I ALTRES</t>
  </si>
  <si>
    <t>I/4490004 De la Universitat Politècnica de Catalunya</t>
  </si>
  <si>
    <t>I/4490005 De la Universitat Pompeu Fabra</t>
  </si>
  <si>
    <t>I/4490007 De la Universitat de Lleida</t>
  </si>
  <si>
    <t>ART. 83. APORTACIONS DE CAPITAL I ALTRES FONS PROPIS D'ENTITATS DEL SECTOR PÚBLIC I D'ALTRES PARTICIPADES</t>
  </si>
  <si>
    <t>TOTAL INGRESSOS 2015</t>
  </si>
  <si>
    <t>AVANTPROJECTE DE PRESSUPOST
 (Aprovat C.D. 08/07/2014)
(A)</t>
  </si>
  <si>
    <t>PRESSUPOST INICIAL (Llei pressupostos 2015 de 11/03/2015) 
(B)</t>
  </si>
  <si>
    <t>Suma de % Execució (D vs C)</t>
  </si>
  <si>
    <t>D/1300001/4220 Retribucions bàsiques del personal laboral fix</t>
  </si>
  <si>
    <t>D/1300002/4220 Retribucions complementàries del personal laboral fix</t>
  </si>
  <si>
    <t>D/1310001/4220 Retribucions bàsiques personal laboral temporal</t>
  </si>
  <si>
    <t>D/1310003/4220 Altres remuneracions personal laboral temporal</t>
  </si>
  <si>
    <t>D/1320001/4220 Retribucions bàsiques i altres remuneracions personal alta direcció o assimilat</t>
  </si>
  <si>
    <t>D/2100001/4220 Conservació, reparació i manteniment terrenys, béns naturals, edificis i altres construccions</t>
  </si>
  <si>
    <t>D/2130001/4220 Conservació, reparació i manteniment d'altre immobilitzat material</t>
  </si>
  <si>
    <t>D/2260040/4220 Inscripció com a soci o altra figura o organisme o a entitats de caràcter associatiu</t>
  </si>
  <si>
    <t>D/2280002/4220 Serveis informàtics realitzats per altres empreses</t>
  </si>
  <si>
    <t>D/2280003/4220 Solucions de Sistemes d'informació adquirides al CTTI</t>
  </si>
  <si>
    <t>D/2280004/4220 Solucions de Lloc de Treball i Espais adquirides al CTTI</t>
  </si>
  <si>
    <t>D/6800005/4220 Desenvolupament d'altres plataformes de sistemes d'informació</t>
  </si>
  <si>
    <t>TOTAL DE DESPESES 2015</t>
  </si>
  <si>
    <t>D/2030001/4220 Lloguers i cànons d'altre immobilitzat material</t>
  </si>
  <si>
    <t>D/4490003/4220 A la Universitat Autònoma de Barcelona</t>
  </si>
  <si>
    <t>D/4490006/4220 A la Universitat de Girona</t>
  </si>
  <si>
    <t>D/4800001/4220 A famílies</t>
  </si>
  <si>
    <t>PROPOSTA DEL PRESSUPOST DEFINITIU D'INGRESSOS 2015</t>
  </si>
  <si>
    <t xml:space="preserve"> MODIFICACIÓ PRESSUPOST (C.D. 29/06/2015)
 (C )</t>
  </si>
  <si>
    <t>MODIFICACIÓ PRESSUPOST (C.D. 29/06/2015)
 (C )</t>
  </si>
  <si>
    <t>DRETS RECONEGUTS A 31/10/2015
(D)</t>
  </si>
  <si>
    <t>MODIFICACIONS</t>
  </si>
  <si>
    <t>TOTAL ROMANENTS FINALISTES 2014</t>
  </si>
  <si>
    <t>PROJECTE INSERCIÓ LABORAL 2013</t>
  </si>
  <si>
    <t>ROMANENTS FINALISTES 2014 AUTORITZATS PER LA INTERVENCIÓ</t>
  </si>
  <si>
    <t>PROJECTE ENSENYAMENTS ARTÍSTICS</t>
  </si>
  <si>
    <t>PROJECTE OCUPADORS</t>
  </si>
  <si>
    <t xml:space="preserve">I/4820001 D'altres institucions sense fi de lucre </t>
  </si>
  <si>
    <t>PROPOSTA DEL PRESSUPOST DEFINITIU DE DESPESES 2015</t>
  </si>
  <si>
    <t>D/4490005/4220 A la Universitat Pompeu Fabra</t>
  </si>
  <si>
    <t>D/4490007/4220 A la Universitat de Lleida</t>
  </si>
  <si>
    <t>D/4490008/4220 A la Universitat Rovira i Virgili</t>
  </si>
  <si>
    <t xml:space="preserve">CONFLICTE COL·LECTIU PAGA EXTRA 2012 </t>
  </si>
  <si>
    <t>OBLIGACIONS RECONEGUDES A 31/10/2015
(D)</t>
  </si>
  <si>
    <t>PRESSUPOST DEFINITIU (C.G.30/11/2015)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</si>
</sst>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0"/>
      <name val="Arial"/>
    </font>
    <font>
      <sz val="8"/>
      <name val="Arial"/>
      <family val="2"/>
    </font>
    <font>
      <sz val="10"/>
      <color indexed="24"/>
      <name val="Arial"/>
      <family val="2"/>
    </font>
    <font>
      <b/>
      <sz val="10"/>
      <color indexed="56"/>
      <name val="Arial"/>
      <family val="2"/>
    </font>
    <font>
      <b/>
      <sz val="9.5"/>
      <color theme="4" tint="-0.499984740745262"/>
      <name val="Arial"/>
      <family val="2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4" tint="-0.499984740745262"/>
      <name val="Arial"/>
      <family val="2"/>
    </font>
    <font>
      <sz val="10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D7DB"/>
        <bgColor indexed="64"/>
      </patternFill>
    </fill>
    <fill>
      <patternFill patternType="solid">
        <fgColor rgb="FFB1C2C9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/>
    <xf numFmtId="14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5" fillId="3" borderId="2" xfId="0" applyNumberFormat="1" applyFont="1" applyFill="1" applyBorder="1" applyAlignment="1">
      <alignment horizontal="center"/>
    </xf>
    <xf numFmtId="43" fontId="5" fillId="3" borderId="2" xfId="0" applyNumberFormat="1" applyFont="1" applyFill="1" applyBorder="1"/>
    <xf numFmtId="10" fontId="5" fillId="3" borderId="2" xfId="0" applyNumberFormat="1" applyFont="1" applyFill="1" applyBorder="1"/>
    <xf numFmtId="43" fontId="5" fillId="0" borderId="0" xfId="0" applyNumberFormat="1" applyFont="1" applyAlignment="1">
      <alignment horizontal="center"/>
    </xf>
    <xf numFmtId="43" fontId="5" fillId="0" borderId="0" xfId="0" applyNumberFormat="1" applyFont="1"/>
    <xf numFmtId="10" fontId="5" fillId="0" borderId="0" xfId="0" applyNumberFormat="1" applyFont="1"/>
    <xf numFmtId="43" fontId="6" fillId="0" borderId="0" xfId="0" applyNumberFormat="1" applyFont="1" applyAlignment="1">
      <alignment horizontal="center"/>
    </xf>
    <xf numFmtId="43" fontId="6" fillId="0" borderId="0" xfId="0" applyNumberFormat="1" applyFont="1"/>
    <xf numFmtId="10" fontId="6" fillId="0" borderId="0" xfId="0" applyNumberFormat="1" applyFont="1"/>
    <xf numFmtId="43" fontId="5" fillId="2" borderId="0" xfId="0" applyNumberFormat="1" applyFont="1" applyFill="1"/>
    <xf numFmtId="10" fontId="5" fillId="2" borderId="0" xfId="0" applyNumberFormat="1" applyFont="1" applyFill="1"/>
    <xf numFmtId="43" fontId="5" fillId="3" borderId="3" xfId="0" applyNumberFormat="1" applyFont="1" applyFill="1" applyBorder="1"/>
    <xf numFmtId="10" fontId="5" fillId="3" borderId="3" xfId="0" applyNumberFormat="1" applyFont="1" applyFill="1" applyBorder="1"/>
    <xf numFmtId="0" fontId="5" fillId="3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2"/>
    </xf>
    <xf numFmtId="0" fontId="5" fillId="2" borderId="0" xfId="0" applyFont="1" applyFill="1" applyAlignment="1">
      <alignment horizontal="left" vertical="center" wrapText="1" indent="1"/>
    </xf>
    <xf numFmtId="0" fontId="5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8" fillId="0" borderId="0" xfId="0" applyNumberFormat="1" applyFont="1"/>
    <xf numFmtId="10" fontId="8" fillId="0" borderId="0" xfId="0" applyNumberFormat="1" applyFont="1"/>
    <xf numFmtId="0" fontId="8" fillId="0" borderId="0" xfId="0" applyFont="1" applyAlignment="1">
      <alignment horizontal="left" vertical="center" wrapText="1" indent="2"/>
    </xf>
    <xf numFmtId="43" fontId="2" fillId="0" borderId="0" xfId="0" applyNumberFormat="1" applyFont="1"/>
    <xf numFmtId="43" fontId="8" fillId="0" borderId="0" xfId="0" applyNumberFormat="1" applyFont="1" applyFill="1"/>
    <xf numFmtId="43" fontId="5" fillId="3" borderId="2" xfId="0" applyNumberFormat="1" applyFont="1" applyFill="1" applyBorder="1" applyAlignment="1">
      <alignment horizontal="right"/>
    </xf>
    <xf numFmtId="43" fontId="5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0" fontId="5" fillId="4" borderId="0" xfId="0" applyFont="1" applyFill="1" applyAlignment="1">
      <alignment horizontal="left" vertical="center" wrapText="1" indent="1"/>
    </xf>
    <xf numFmtId="43" fontId="5" fillId="4" borderId="0" xfId="0" applyNumberFormat="1" applyFont="1" applyFill="1" applyAlignment="1">
      <alignment horizontal="center"/>
    </xf>
    <xf numFmtId="43" fontId="5" fillId="4" borderId="0" xfId="0" applyNumberFormat="1" applyFont="1" applyFill="1"/>
    <xf numFmtId="0" fontId="5" fillId="4" borderId="3" xfId="0" applyFont="1" applyFill="1" applyBorder="1" applyAlignment="1">
      <alignment horizontal="left" vertical="center" wrapText="1"/>
    </xf>
    <xf numFmtId="43" fontId="5" fillId="4" borderId="3" xfId="0" applyNumberFormat="1" applyFont="1" applyFill="1" applyBorder="1" applyAlignment="1">
      <alignment horizontal="center"/>
    </xf>
    <xf numFmtId="43" fontId="5" fillId="4" borderId="3" xfId="0" applyNumberFormat="1" applyFont="1" applyFill="1" applyBorder="1" applyAlignment="1">
      <alignment horizontal="right"/>
    </xf>
    <xf numFmtId="43" fontId="5" fillId="4" borderId="3" xfId="0" applyNumberFormat="1" applyFont="1" applyFill="1" applyBorder="1"/>
    <xf numFmtId="43" fontId="6" fillId="0" borderId="0" xfId="0" applyNumberFormat="1" applyFont="1" applyFill="1"/>
    <xf numFmtId="0" fontId="8" fillId="0" borderId="0" xfId="0" applyFont="1" applyFill="1" applyAlignment="1">
      <alignment horizontal="left" vertical="center" wrapText="1" indent="2"/>
    </xf>
    <xf numFmtId="10" fontId="8" fillId="0" borderId="0" xfId="0" applyNumberFormat="1" applyFont="1" applyFill="1"/>
    <xf numFmtId="43" fontId="2" fillId="0" borderId="0" xfId="0" applyNumberFormat="1" applyFont="1" applyFill="1" applyBorder="1"/>
    <xf numFmtId="4" fontId="0" fillId="0" borderId="0" xfId="0" applyNumberFormat="1" applyFill="1"/>
    <xf numFmtId="43" fontId="6" fillId="0" borderId="0" xfId="0" applyNumberFormat="1" applyFont="1" applyFill="1" applyAlignment="1">
      <alignment horizontal="center"/>
    </xf>
    <xf numFmtId="43" fontId="5" fillId="0" borderId="0" xfId="0" applyNumberFormat="1" applyFont="1" applyFill="1"/>
    <xf numFmtId="43" fontId="5" fillId="0" borderId="0" xfId="0" applyNumberFormat="1" applyFont="1" applyFill="1" applyAlignment="1">
      <alignment horizontal="right"/>
    </xf>
    <xf numFmtId="0" fontId="5" fillId="4" borderId="0" xfId="0" applyFont="1" applyFill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5" fillId="4" borderId="3" xfId="0" applyNumberFormat="1" applyFont="1" applyFill="1" applyBorder="1" applyAlignment="1"/>
    <xf numFmtId="43" fontId="2" fillId="0" borderId="0" xfId="0" applyNumberFormat="1" applyFont="1" applyFill="1"/>
    <xf numFmtId="0" fontId="2" fillId="0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4D73"/>
      <rgbColor rgb="00286A83"/>
      <rgbColor rgb="0040859F"/>
      <rgbColor rgb="0064A4BB"/>
      <rgbColor rgb="00A9D4E4"/>
      <rgbColor rgb="00F3ED86"/>
      <rgbColor rgb="00F8D583"/>
      <rgbColor rgb="00A12830"/>
      <rgbColor rgb="0099CC00"/>
      <rgbColor rgb="009ADB26"/>
      <rgbColor rgb="00ACE841"/>
      <rgbColor rgb="00C3F241"/>
      <rgbColor rgb="00DBF5AC"/>
      <rgbColor rgb="00CFDDBB"/>
      <rgbColor rgb="00C9C37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3</xdr:row>
      <xdr:rowOff>108585</xdr:rowOff>
    </xdr:to>
    <xdr:pic>
      <xdr:nvPicPr>
        <xdr:cNvPr id="2" name="Picture 1" descr="Logo AQU Cataluny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7640"/>
          <a:ext cx="1562100" cy="61150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1724025</xdr:colOff>
      <xdr:row>3</xdr:row>
      <xdr:rowOff>47625</xdr:rowOff>
    </xdr:to>
    <xdr:pic>
      <xdr:nvPicPr>
        <xdr:cNvPr id="1025" name="Picture 1" descr="Logo AQU Cataluny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1533525" cy="600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QU Catalunya">
      <a:dk1>
        <a:srgbClr val="004D73"/>
      </a:dk1>
      <a:lt1>
        <a:sysClr val="window" lastClr="FFFFFF"/>
      </a:lt1>
      <a:dk2>
        <a:srgbClr val="7F7F7F"/>
      </a:dk2>
      <a:lt2>
        <a:srgbClr val="EEECE1"/>
      </a:lt2>
      <a:accent1>
        <a:srgbClr val="809BA5"/>
      </a:accent1>
      <a:accent2>
        <a:srgbClr val="A12830"/>
      </a:accent2>
      <a:accent3>
        <a:srgbClr val="9BBB59"/>
      </a:accent3>
      <a:accent4>
        <a:srgbClr val="1D4A5C"/>
      </a:accent4>
      <a:accent5>
        <a:srgbClr val="D5E8B3"/>
      </a:accent5>
      <a:accent6>
        <a:srgbClr val="F79646"/>
      </a:accent6>
      <a:hlink>
        <a:srgbClr val="004D73"/>
      </a:hlink>
      <a:folHlink>
        <a:srgbClr val="A12830"/>
      </a:folHlink>
    </a:clrScheme>
    <a:fontScheme name="AQU Catalunya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43"/>
  <sheetViews>
    <sheetView showGridLines="0" tabSelected="1" zoomScaleNormal="100" workbookViewId="0">
      <selection activeCell="G7" sqref="G7"/>
    </sheetView>
  </sheetViews>
  <sheetFormatPr baseColWidth="10" defaultColWidth="9.140625" defaultRowHeight="12.75" x14ac:dyDescent="0.2"/>
  <cols>
    <col min="1" max="1" width="60.28515625" style="1" customWidth="1"/>
    <col min="2" max="3" width="16.7109375" style="1" customWidth="1"/>
    <col min="4" max="4" width="15.5703125" style="1" customWidth="1"/>
    <col min="5" max="8" width="16.7109375" style="1" customWidth="1"/>
    <col min="9" max="9" width="9" style="1" customWidth="1"/>
    <col min="10" max="10" width="16.85546875" style="1" customWidth="1"/>
    <col min="11" max="16384" width="9.140625" style="1"/>
  </cols>
  <sheetData>
    <row r="5" spans="1:10" ht="31.9" customHeight="1" x14ac:dyDescent="0.2">
      <c r="A5" s="55" t="s">
        <v>100</v>
      </c>
      <c r="B5" s="56"/>
      <c r="C5" s="56"/>
      <c r="D5" s="56"/>
      <c r="E5" s="56"/>
      <c r="F5" s="56"/>
      <c r="G5" s="56"/>
      <c r="H5" s="56"/>
      <c r="I5" s="56"/>
    </row>
    <row r="6" spans="1:10" ht="10.9" customHeight="1" x14ac:dyDescent="0.2"/>
    <row r="7" spans="1:10" ht="77.45" customHeight="1" x14ac:dyDescent="0.2">
      <c r="A7" s="6" t="s">
        <v>0</v>
      </c>
      <c r="B7" s="7" t="s">
        <v>80</v>
      </c>
      <c r="C7" s="7" t="s">
        <v>81</v>
      </c>
      <c r="D7" s="7" t="s">
        <v>1</v>
      </c>
      <c r="E7" s="7" t="s">
        <v>101</v>
      </c>
      <c r="F7" s="7" t="s">
        <v>104</v>
      </c>
      <c r="G7" s="7" t="s">
        <v>117</v>
      </c>
      <c r="H7" s="7" t="s">
        <v>103</v>
      </c>
      <c r="I7" s="7" t="s">
        <v>82</v>
      </c>
    </row>
    <row r="8" spans="1:10" ht="15" x14ac:dyDescent="0.25">
      <c r="A8" s="21" t="s">
        <v>2</v>
      </c>
      <c r="B8" s="8">
        <f>B9+B11</f>
        <v>171057.28</v>
      </c>
      <c r="C8" s="8">
        <f>C9+C11</f>
        <v>171057.28</v>
      </c>
      <c r="D8" s="32">
        <f t="shared" ref="D8:H8" si="0">D9+D11</f>
        <v>68267</v>
      </c>
      <c r="E8" s="9">
        <f t="shared" si="0"/>
        <v>239324.28</v>
      </c>
      <c r="F8" s="9">
        <f t="shared" ref="F8:G8" si="1">F9+F11</f>
        <v>-38007.040000000008</v>
      </c>
      <c r="G8" s="9">
        <f t="shared" si="1"/>
        <v>201317.24</v>
      </c>
      <c r="H8" s="9">
        <f t="shared" si="0"/>
        <v>198295.83000000002</v>
      </c>
      <c r="I8" s="10">
        <f t="shared" ref="I8:I14" si="2">H8/G8</f>
        <v>0.9849917970264247</v>
      </c>
      <c r="J8" s="30"/>
    </row>
    <row r="9" spans="1:10" ht="15" x14ac:dyDescent="0.25">
      <c r="A9" s="22" t="s">
        <v>3</v>
      </c>
      <c r="B9" s="11">
        <f>B10</f>
        <v>106958.76</v>
      </c>
      <c r="C9" s="11">
        <f>C10</f>
        <v>106958.76</v>
      </c>
      <c r="D9" s="33">
        <f t="shared" ref="D9:H9" si="3">D10</f>
        <v>1804.2200000000012</v>
      </c>
      <c r="E9" s="12">
        <f>E10</f>
        <v>108762.98</v>
      </c>
      <c r="F9" s="12">
        <f t="shared" si="3"/>
        <v>-6048</v>
      </c>
      <c r="G9" s="48">
        <f>G10</f>
        <v>102714.98</v>
      </c>
      <c r="H9" s="12">
        <f t="shared" si="3"/>
        <v>101593.57</v>
      </c>
      <c r="I9" s="13">
        <f t="shared" si="2"/>
        <v>0.98908231301802341</v>
      </c>
    </row>
    <row r="10" spans="1:10" ht="15" x14ac:dyDescent="0.25">
      <c r="A10" s="23" t="s">
        <v>4</v>
      </c>
      <c r="B10" s="14">
        <v>106958.76</v>
      </c>
      <c r="C10" s="14">
        <v>106958.76</v>
      </c>
      <c r="D10" s="34">
        <f>E10-C10</f>
        <v>1804.2200000000012</v>
      </c>
      <c r="E10" s="15">
        <v>108762.98</v>
      </c>
      <c r="F10" s="34">
        <f>G10-E10</f>
        <v>-6048</v>
      </c>
      <c r="G10" s="42">
        <v>102714.98</v>
      </c>
      <c r="H10" s="15">
        <v>101593.57</v>
      </c>
      <c r="I10" s="16">
        <f t="shared" si="2"/>
        <v>0.98908231301802341</v>
      </c>
    </row>
    <row r="11" spans="1:10" ht="15" x14ac:dyDescent="0.25">
      <c r="A11" s="22" t="s">
        <v>5</v>
      </c>
      <c r="B11" s="11">
        <f>B12</f>
        <v>64098.52</v>
      </c>
      <c r="C11" s="11">
        <f>C12</f>
        <v>64098.52</v>
      </c>
      <c r="D11" s="33">
        <f t="shared" ref="D11:H11" si="4">D12</f>
        <v>66462.78</v>
      </c>
      <c r="E11" s="12">
        <f t="shared" si="4"/>
        <v>130561.3</v>
      </c>
      <c r="F11" s="33">
        <f t="shared" si="4"/>
        <v>-31959.040000000008</v>
      </c>
      <c r="G11" s="49">
        <f t="shared" si="4"/>
        <v>98602.26</v>
      </c>
      <c r="H11" s="12">
        <f t="shared" si="4"/>
        <v>96702.26</v>
      </c>
      <c r="I11" s="13">
        <f t="shared" si="2"/>
        <v>0.98073066479409299</v>
      </c>
    </row>
    <row r="12" spans="1:10" ht="15" x14ac:dyDescent="0.25">
      <c r="A12" s="23" t="s">
        <v>6</v>
      </c>
      <c r="B12" s="14">
        <v>64098.52</v>
      </c>
      <c r="C12" s="14">
        <v>64098.52</v>
      </c>
      <c r="D12" s="34">
        <f>E12-C12</f>
        <v>66462.78</v>
      </c>
      <c r="E12" s="15">
        <f>130561.3</f>
        <v>130561.3</v>
      </c>
      <c r="F12" s="34">
        <f>G12-E12</f>
        <v>-31959.040000000008</v>
      </c>
      <c r="G12" s="42">
        <v>98602.26</v>
      </c>
      <c r="H12" s="15">
        <v>96702.26</v>
      </c>
      <c r="I12" s="16">
        <f t="shared" si="2"/>
        <v>0.98073066479409299</v>
      </c>
    </row>
    <row r="13" spans="1:10" ht="15" x14ac:dyDescent="0.25">
      <c r="A13" s="21" t="s">
        <v>7</v>
      </c>
      <c r="B13" s="32">
        <f t="shared" ref="B13:H13" si="5">B14+B17+B21</f>
        <v>2538069.8499999996</v>
      </c>
      <c r="C13" s="32">
        <f t="shared" si="5"/>
        <v>2655378.4499999997</v>
      </c>
      <c r="D13" s="32">
        <f t="shared" si="5"/>
        <v>295810.07999999996</v>
      </c>
      <c r="E13" s="32">
        <f t="shared" si="5"/>
        <v>2951188.53</v>
      </c>
      <c r="F13" s="32">
        <f t="shared" si="5"/>
        <v>31625.880000000205</v>
      </c>
      <c r="G13" s="32">
        <f t="shared" si="5"/>
        <v>2982814.41</v>
      </c>
      <c r="H13" s="32">
        <f t="shared" si="5"/>
        <v>2511233.5999999996</v>
      </c>
      <c r="I13" s="10">
        <f t="shared" si="2"/>
        <v>0.84190072019935014</v>
      </c>
      <c r="J13" s="30"/>
    </row>
    <row r="14" spans="1:10" ht="15" x14ac:dyDescent="0.25">
      <c r="A14" s="22" t="s">
        <v>8</v>
      </c>
      <c r="B14" s="11">
        <f>B15+B16</f>
        <v>2536341.0499999998</v>
      </c>
      <c r="C14" s="11">
        <f>C15+C16</f>
        <v>2653649.65</v>
      </c>
      <c r="D14" s="12">
        <f t="shared" ref="D14:F14" si="6">D15+D16</f>
        <v>104261.47999999998</v>
      </c>
      <c r="E14" s="12">
        <f>E15+E16</f>
        <v>2757911.13</v>
      </c>
      <c r="F14" s="12">
        <f t="shared" si="6"/>
        <v>23168.720000000205</v>
      </c>
      <c r="G14" s="12">
        <f t="shared" ref="G14:H14" si="7">G15+G16</f>
        <v>2781079.85</v>
      </c>
      <c r="H14" s="12">
        <f t="shared" si="7"/>
        <v>2349261.7999999998</v>
      </c>
      <c r="I14" s="13">
        <f t="shared" si="2"/>
        <v>0.84473007849810555</v>
      </c>
    </row>
    <row r="15" spans="1:10" ht="15" x14ac:dyDescent="0.25">
      <c r="A15" s="23" t="s">
        <v>9</v>
      </c>
      <c r="B15" s="14">
        <v>2536341.0499999998</v>
      </c>
      <c r="C15" s="14">
        <v>2653649.65</v>
      </c>
      <c r="D15" s="34">
        <f t="shared" ref="D15:D20" si="8">E15-C15</f>
        <v>104261.47999999998</v>
      </c>
      <c r="E15" s="15">
        <f>2757911.13</f>
        <v>2757911.13</v>
      </c>
      <c r="F15" s="34">
        <f t="shared" ref="F15:F16" si="9">G15-E15</f>
        <v>-19831.279999999795</v>
      </c>
      <c r="G15" s="42">
        <f>2643947.53+83853.62+4986.7+5292</f>
        <v>2738079.85</v>
      </c>
      <c r="H15" s="15">
        <v>2306261.7999999998</v>
      </c>
      <c r="I15" s="16">
        <f t="shared" ref="I15:I16" si="10">H15/G15</f>
        <v>0.84229165193995337</v>
      </c>
    </row>
    <row r="16" spans="1:10" ht="15" x14ac:dyDescent="0.25">
      <c r="A16" s="23" t="s">
        <v>10</v>
      </c>
      <c r="B16" s="14">
        <v>0</v>
      </c>
      <c r="C16" s="14">
        <v>0</v>
      </c>
      <c r="D16" s="34">
        <f t="shared" si="8"/>
        <v>0</v>
      </c>
      <c r="E16" s="14">
        <v>0</v>
      </c>
      <c r="F16" s="34">
        <f t="shared" si="9"/>
        <v>43000</v>
      </c>
      <c r="G16" s="47">
        <v>43000</v>
      </c>
      <c r="H16" s="14">
        <v>43000</v>
      </c>
      <c r="I16" s="16">
        <f t="shared" si="10"/>
        <v>1</v>
      </c>
    </row>
    <row r="17" spans="1:9" ht="15" x14ac:dyDescent="0.25">
      <c r="A17" s="22" t="s">
        <v>74</v>
      </c>
      <c r="B17" s="11">
        <f t="shared" ref="B17:H17" si="11">SUM(B18:B20)</f>
        <v>0</v>
      </c>
      <c r="C17" s="11">
        <f t="shared" si="11"/>
        <v>0</v>
      </c>
      <c r="D17" s="11">
        <f t="shared" si="11"/>
        <v>67591.600000000006</v>
      </c>
      <c r="E17" s="11">
        <f t="shared" si="11"/>
        <v>67591.600000000006</v>
      </c>
      <c r="F17" s="11">
        <f t="shared" si="11"/>
        <v>-331.70000000000073</v>
      </c>
      <c r="G17" s="11">
        <f t="shared" si="11"/>
        <v>67259.899999999994</v>
      </c>
      <c r="H17" s="11">
        <f t="shared" si="11"/>
        <v>33000</v>
      </c>
      <c r="I17" s="13">
        <f>H17/G17</f>
        <v>0.49063409252764284</v>
      </c>
    </row>
    <row r="18" spans="1:9" ht="15" x14ac:dyDescent="0.25">
      <c r="A18" s="23" t="s">
        <v>75</v>
      </c>
      <c r="B18" s="14">
        <v>0</v>
      </c>
      <c r="C18" s="14">
        <v>0</v>
      </c>
      <c r="D18" s="34">
        <f t="shared" si="8"/>
        <v>13191.6</v>
      </c>
      <c r="E18" s="15">
        <v>13191.6</v>
      </c>
      <c r="F18" s="15">
        <f t="shared" ref="F18:F20" si="12">G18-E18</f>
        <v>0</v>
      </c>
      <c r="G18" s="42">
        <v>13191.6</v>
      </c>
      <c r="H18" s="14">
        <v>0</v>
      </c>
      <c r="I18" s="16">
        <f t="shared" ref="I18:I20" si="13">H18/G18</f>
        <v>0</v>
      </c>
    </row>
    <row r="19" spans="1:9" ht="15" x14ac:dyDescent="0.25">
      <c r="A19" s="23" t="s">
        <v>76</v>
      </c>
      <c r="B19" s="14">
        <v>0</v>
      </c>
      <c r="C19" s="14">
        <v>0</v>
      </c>
      <c r="D19" s="34">
        <f t="shared" si="8"/>
        <v>33000</v>
      </c>
      <c r="E19" s="15">
        <v>33000</v>
      </c>
      <c r="F19" s="15">
        <f t="shared" si="12"/>
        <v>0</v>
      </c>
      <c r="G19" s="42">
        <v>33000</v>
      </c>
      <c r="H19" s="15">
        <v>33000</v>
      </c>
      <c r="I19" s="16">
        <f t="shared" si="13"/>
        <v>1</v>
      </c>
    </row>
    <row r="20" spans="1:9" ht="15" x14ac:dyDescent="0.25">
      <c r="A20" s="23" t="s">
        <v>77</v>
      </c>
      <c r="B20" s="14">
        <v>0</v>
      </c>
      <c r="C20" s="14">
        <v>0</v>
      </c>
      <c r="D20" s="34">
        <f t="shared" si="8"/>
        <v>21400</v>
      </c>
      <c r="E20" s="15">
        <v>21400</v>
      </c>
      <c r="F20" s="15">
        <f t="shared" si="12"/>
        <v>-331.70000000000073</v>
      </c>
      <c r="G20" s="42">
        <v>21068.3</v>
      </c>
      <c r="H20" s="14">
        <v>0</v>
      </c>
      <c r="I20" s="16">
        <f t="shared" si="13"/>
        <v>0</v>
      </c>
    </row>
    <row r="21" spans="1:9" ht="25.9" customHeight="1" x14ac:dyDescent="0.25">
      <c r="A21" s="22" t="s">
        <v>23</v>
      </c>
      <c r="B21" s="11">
        <f>B22+B23</f>
        <v>1728.8</v>
      </c>
      <c r="C21" s="11">
        <f t="shared" ref="C21:G21" si="14">C22+C23</f>
        <v>1728.8</v>
      </c>
      <c r="D21" s="11">
        <f t="shared" si="14"/>
        <v>123957</v>
      </c>
      <c r="E21" s="11">
        <f t="shared" si="14"/>
        <v>125685.8</v>
      </c>
      <c r="F21" s="11">
        <f t="shared" si="14"/>
        <v>8788.86</v>
      </c>
      <c r="G21" s="11">
        <f t="shared" si="14"/>
        <v>134474.66</v>
      </c>
      <c r="H21" s="11">
        <f>SUM(H22:H23)</f>
        <v>128971.8</v>
      </c>
      <c r="I21" s="13">
        <f>H21/G21</f>
        <v>0.95907883314224407</v>
      </c>
    </row>
    <row r="22" spans="1:9" ht="15" x14ac:dyDescent="0.25">
      <c r="A22" s="23" t="s">
        <v>12</v>
      </c>
      <c r="B22" s="14">
        <v>1728.8</v>
      </c>
      <c r="C22" s="14">
        <v>1728.8</v>
      </c>
      <c r="D22" s="34">
        <f t="shared" ref="D22" si="15">E22-C22</f>
        <v>123957</v>
      </c>
      <c r="E22" s="15">
        <v>125685.8</v>
      </c>
      <c r="F22" s="34">
        <f t="shared" ref="F22:F23" si="16">G22-E22</f>
        <v>5788.8600000000006</v>
      </c>
      <c r="G22" s="42">
        <f>125000+6474.66</f>
        <v>131474.66</v>
      </c>
      <c r="H22" s="15">
        <f>125000+971.8</f>
        <v>125971.8</v>
      </c>
      <c r="I22" s="16">
        <f t="shared" ref="I22:I23" si="17">H22/G22</f>
        <v>0.95814509046838381</v>
      </c>
    </row>
    <row r="23" spans="1:9" ht="15" x14ac:dyDescent="0.25">
      <c r="A23" s="23" t="s">
        <v>110</v>
      </c>
      <c r="B23" s="14"/>
      <c r="C23" s="14"/>
      <c r="D23" s="34">
        <f t="shared" ref="D23" si="18">E23-C23</f>
        <v>0</v>
      </c>
      <c r="E23" s="15">
        <v>0</v>
      </c>
      <c r="F23" s="34">
        <f t="shared" si="16"/>
        <v>3000</v>
      </c>
      <c r="G23" s="42">
        <v>3000</v>
      </c>
      <c r="H23" s="14">
        <v>3000</v>
      </c>
      <c r="I23" s="16">
        <f t="shared" si="17"/>
        <v>1</v>
      </c>
    </row>
    <row r="24" spans="1:9" ht="15" x14ac:dyDescent="0.25">
      <c r="A24" s="35" t="s">
        <v>13</v>
      </c>
      <c r="B24" s="36">
        <f>B25+B28</f>
        <v>76.319999999999993</v>
      </c>
      <c r="C24" s="36">
        <f>C25+C28</f>
        <v>76.319999999999993</v>
      </c>
      <c r="D24" s="37">
        <f t="shared" ref="D24:F24" si="19">D25+D28</f>
        <v>0</v>
      </c>
      <c r="E24" s="37">
        <f t="shared" ref="E24:H24" si="20">E25+E28</f>
        <v>76.319999999999993</v>
      </c>
      <c r="F24" s="37">
        <f t="shared" si="19"/>
        <v>-76.319999999999993</v>
      </c>
      <c r="G24" s="37">
        <f t="shared" ref="G24" si="21">G25+G28</f>
        <v>0</v>
      </c>
      <c r="H24" s="37">
        <f t="shared" si="20"/>
        <v>0</v>
      </c>
      <c r="I24" s="10">
        <v>0</v>
      </c>
    </row>
    <row r="25" spans="1:9" ht="15" x14ac:dyDescent="0.25">
      <c r="A25" s="22" t="s">
        <v>14</v>
      </c>
      <c r="B25" s="11">
        <f>B26+B27</f>
        <v>66.319999999999993</v>
      </c>
      <c r="C25" s="11">
        <f>C26+C27</f>
        <v>66.319999999999993</v>
      </c>
      <c r="D25" s="12">
        <f t="shared" ref="D25:F25" si="22">D26+D27</f>
        <v>0</v>
      </c>
      <c r="E25" s="12">
        <f t="shared" ref="E25:H25" si="23">E26+E27</f>
        <v>66.319999999999993</v>
      </c>
      <c r="F25" s="12">
        <f t="shared" si="22"/>
        <v>-66.319999999999993</v>
      </c>
      <c r="G25" s="12">
        <f t="shared" ref="G25" si="24">G26+G27</f>
        <v>0</v>
      </c>
      <c r="H25" s="12">
        <f t="shared" si="23"/>
        <v>0</v>
      </c>
      <c r="I25" s="13">
        <v>0</v>
      </c>
    </row>
    <row r="26" spans="1:9" ht="15" x14ac:dyDescent="0.25">
      <c r="A26" s="23" t="s">
        <v>15</v>
      </c>
      <c r="B26" s="14">
        <v>56.32</v>
      </c>
      <c r="C26" s="14">
        <v>56.32</v>
      </c>
      <c r="D26" s="34">
        <f t="shared" ref="D26:D27" si="25">E26-C26</f>
        <v>0</v>
      </c>
      <c r="E26" s="15">
        <v>56.32</v>
      </c>
      <c r="F26" s="34">
        <f t="shared" ref="F26:F27" si="26">G26-E26</f>
        <v>-56.32</v>
      </c>
      <c r="G26" s="15">
        <v>0</v>
      </c>
      <c r="H26" s="15">
        <v>0</v>
      </c>
      <c r="I26" s="16">
        <v>0</v>
      </c>
    </row>
    <row r="27" spans="1:9" ht="15" x14ac:dyDescent="0.25">
      <c r="A27" s="23" t="s">
        <v>16</v>
      </c>
      <c r="B27" s="14">
        <v>10</v>
      </c>
      <c r="C27" s="14">
        <v>10</v>
      </c>
      <c r="D27" s="34">
        <f t="shared" si="25"/>
        <v>0</v>
      </c>
      <c r="E27" s="15">
        <v>10</v>
      </c>
      <c r="F27" s="34">
        <f t="shared" si="26"/>
        <v>-10</v>
      </c>
      <c r="G27" s="15">
        <v>0</v>
      </c>
      <c r="H27" s="15">
        <v>0</v>
      </c>
      <c r="I27" s="16">
        <v>0</v>
      </c>
    </row>
    <row r="28" spans="1:9" ht="15" x14ac:dyDescent="0.25">
      <c r="A28" s="22" t="s">
        <v>17</v>
      </c>
      <c r="B28" s="11">
        <f>B29</f>
        <v>10</v>
      </c>
      <c r="C28" s="11">
        <f>C29</f>
        <v>10</v>
      </c>
      <c r="D28" s="12">
        <f t="shared" ref="D28:H28" si="27">D29</f>
        <v>0</v>
      </c>
      <c r="E28" s="12">
        <f t="shared" si="27"/>
        <v>10</v>
      </c>
      <c r="F28" s="12">
        <f t="shared" si="27"/>
        <v>-10</v>
      </c>
      <c r="G28" s="12">
        <f t="shared" si="27"/>
        <v>0</v>
      </c>
      <c r="H28" s="12">
        <f t="shared" si="27"/>
        <v>0</v>
      </c>
      <c r="I28" s="13">
        <v>0</v>
      </c>
    </row>
    <row r="29" spans="1:9" ht="15" x14ac:dyDescent="0.25">
      <c r="A29" s="23" t="s">
        <v>18</v>
      </c>
      <c r="B29" s="14">
        <v>10</v>
      </c>
      <c r="C29" s="14">
        <v>10</v>
      </c>
      <c r="D29" s="34">
        <f>E29-C29</f>
        <v>0</v>
      </c>
      <c r="E29" s="15">
        <v>10</v>
      </c>
      <c r="F29" s="34">
        <f>G29-E29</f>
        <v>-10</v>
      </c>
      <c r="G29" s="15">
        <v>0</v>
      </c>
      <c r="H29" s="15">
        <v>0</v>
      </c>
      <c r="I29" s="16">
        <v>0</v>
      </c>
    </row>
    <row r="30" spans="1:9" ht="15" x14ac:dyDescent="0.25">
      <c r="A30" s="35" t="s">
        <v>19</v>
      </c>
      <c r="B30" s="36">
        <f>B31+B33</f>
        <v>62316.160000000003</v>
      </c>
      <c r="C30" s="36">
        <f>C31+C33</f>
        <v>62316.160000000003</v>
      </c>
      <c r="D30" s="37">
        <f t="shared" ref="D30:H30" si="28">D31+D33</f>
        <v>147964.22</v>
      </c>
      <c r="E30" s="37">
        <f t="shared" si="28"/>
        <v>210280.38</v>
      </c>
      <c r="F30" s="37">
        <f t="shared" ref="F30" si="29">F31+F33</f>
        <v>24109.990000000005</v>
      </c>
      <c r="G30" s="37">
        <f t="shared" ref="G30" si="30">G31+G33</f>
        <v>234390.37</v>
      </c>
      <c r="H30" s="37">
        <f t="shared" si="28"/>
        <v>199894.32</v>
      </c>
      <c r="I30" s="10">
        <f t="shared" ref="I30:I35" si="31">H30/G30</f>
        <v>0.85282650477491895</v>
      </c>
    </row>
    <row r="31" spans="1:9" ht="30" x14ac:dyDescent="0.25">
      <c r="A31" s="22" t="s">
        <v>78</v>
      </c>
      <c r="B31" s="11">
        <f>B32</f>
        <v>62316.160000000003</v>
      </c>
      <c r="C31" s="11">
        <f>C32</f>
        <v>62316.160000000003</v>
      </c>
      <c r="D31" s="12">
        <f t="shared" ref="D31:H31" si="32">D32</f>
        <v>5838.5199999999895</v>
      </c>
      <c r="E31" s="12">
        <f t="shared" si="32"/>
        <v>68154.679999999993</v>
      </c>
      <c r="F31" s="12">
        <f t="shared" si="32"/>
        <v>24109.990000000005</v>
      </c>
      <c r="G31" s="12">
        <f t="shared" si="32"/>
        <v>92264.67</v>
      </c>
      <c r="H31" s="12">
        <f t="shared" si="32"/>
        <v>57768.62</v>
      </c>
      <c r="I31" s="13">
        <f t="shared" si="31"/>
        <v>0.62611853486280289</v>
      </c>
    </row>
    <row r="32" spans="1:9" ht="15" x14ac:dyDescent="0.25">
      <c r="A32" s="23" t="s">
        <v>20</v>
      </c>
      <c r="B32" s="14">
        <v>62316.160000000003</v>
      </c>
      <c r="C32" s="14">
        <v>62316.160000000003</v>
      </c>
      <c r="D32" s="34">
        <f>E32-C32</f>
        <v>5838.5199999999895</v>
      </c>
      <c r="E32" s="15">
        <v>68154.679999999993</v>
      </c>
      <c r="F32" s="34">
        <f>G32-E32</f>
        <v>24109.990000000005</v>
      </c>
      <c r="G32" s="15">
        <v>92264.67</v>
      </c>
      <c r="H32" s="15">
        <v>57768.62</v>
      </c>
      <c r="I32" s="16">
        <f t="shared" si="31"/>
        <v>0.62611853486280289</v>
      </c>
    </row>
    <row r="33" spans="1:9" ht="15" x14ac:dyDescent="0.25">
      <c r="A33" s="22" t="s">
        <v>21</v>
      </c>
      <c r="B33" s="11">
        <f>B34</f>
        <v>0</v>
      </c>
      <c r="C33" s="11">
        <f>C34</f>
        <v>0</v>
      </c>
      <c r="D33" s="12">
        <f t="shared" ref="D33:H33" si="33">D34</f>
        <v>142125.70000000001</v>
      </c>
      <c r="E33" s="12">
        <f t="shared" si="33"/>
        <v>142125.70000000001</v>
      </c>
      <c r="F33" s="12">
        <f t="shared" si="33"/>
        <v>0</v>
      </c>
      <c r="G33" s="12">
        <f t="shared" si="33"/>
        <v>142125.70000000001</v>
      </c>
      <c r="H33" s="12">
        <f t="shared" si="33"/>
        <v>142125.70000000001</v>
      </c>
      <c r="I33" s="13">
        <f t="shared" si="31"/>
        <v>1</v>
      </c>
    </row>
    <row r="34" spans="1:9" ht="15" x14ac:dyDescent="0.25">
      <c r="A34" s="23" t="s">
        <v>22</v>
      </c>
      <c r="B34" s="14">
        <v>0</v>
      </c>
      <c r="C34" s="14">
        <v>0</v>
      </c>
      <c r="D34" s="34">
        <f>E34-C34</f>
        <v>142125.70000000001</v>
      </c>
      <c r="E34" s="42">
        <v>142125.70000000001</v>
      </c>
      <c r="F34" s="34">
        <f>G34-E34</f>
        <v>0</v>
      </c>
      <c r="G34" s="42">
        <v>142125.70000000001</v>
      </c>
      <c r="H34" s="42">
        <v>142125.70000000001</v>
      </c>
      <c r="I34" s="16">
        <f t="shared" si="31"/>
        <v>1</v>
      </c>
    </row>
    <row r="35" spans="1:9" ht="15" x14ac:dyDescent="0.25">
      <c r="A35" s="38" t="s">
        <v>79</v>
      </c>
      <c r="B35" s="39">
        <f t="shared" ref="B35:H35" si="34">B8+B13+B24+B30</f>
        <v>2771519.6099999994</v>
      </c>
      <c r="C35" s="39">
        <f t="shared" si="34"/>
        <v>2888828.2099999995</v>
      </c>
      <c r="D35" s="40">
        <f t="shared" si="34"/>
        <v>512041.29999999993</v>
      </c>
      <c r="E35" s="41">
        <f t="shared" si="34"/>
        <v>3400869.5099999993</v>
      </c>
      <c r="F35" s="40">
        <f t="shared" si="34"/>
        <v>17652.510000000202</v>
      </c>
      <c r="G35" s="41">
        <f t="shared" si="34"/>
        <v>3418522.0200000005</v>
      </c>
      <c r="H35" s="41">
        <f t="shared" si="34"/>
        <v>2909423.7499999995</v>
      </c>
      <c r="I35" s="10">
        <f t="shared" si="31"/>
        <v>0.85107649825815634</v>
      </c>
    </row>
    <row r="36" spans="1:9" x14ac:dyDescent="0.2">
      <c r="A36" s="26"/>
      <c r="D36" s="30"/>
      <c r="F36" s="53"/>
      <c r="G36" s="54"/>
    </row>
    <row r="37" spans="1:9" x14ac:dyDescent="0.2">
      <c r="D37" s="30"/>
      <c r="F37" s="53"/>
      <c r="G37" s="46"/>
    </row>
    <row r="38" spans="1:9" ht="15" x14ac:dyDescent="0.2">
      <c r="A38" s="50" t="s">
        <v>107</v>
      </c>
      <c r="B38" s="35"/>
      <c r="F38" s="54"/>
      <c r="G38" s="54"/>
    </row>
    <row r="39" spans="1:9" ht="15" x14ac:dyDescent="0.2">
      <c r="A39" s="22" t="s">
        <v>106</v>
      </c>
      <c r="B39" s="51">
        <v>70492.53</v>
      </c>
    </row>
    <row r="40" spans="1:9" ht="15" x14ac:dyDescent="0.2">
      <c r="A40" s="22" t="s">
        <v>108</v>
      </c>
      <c r="B40" s="51">
        <v>13122.06</v>
      </c>
    </row>
    <row r="41" spans="1:9" ht="15" x14ac:dyDescent="0.2">
      <c r="A41" s="22" t="s">
        <v>109</v>
      </c>
      <c r="B41" s="51">
        <v>8977.36</v>
      </c>
    </row>
    <row r="42" spans="1:9" ht="15" x14ac:dyDescent="0.2">
      <c r="A42" s="22" t="s">
        <v>115</v>
      </c>
      <c r="B42" s="51">
        <v>49533.75</v>
      </c>
    </row>
    <row r="43" spans="1:9" ht="15" x14ac:dyDescent="0.25">
      <c r="A43" s="50" t="s">
        <v>105</v>
      </c>
      <c r="B43" s="52">
        <f>SUM(B39:B42)</f>
        <v>142125.70000000001</v>
      </c>
    </row>
  </sheetData>
  <sheetProtection algorithmName="SHA-512" hashValue="OM8umx99dqOi52dN8oALcnpp3ORcPBnH4uZUxaW068sEwbhCZi4TYg1Abz1C6n4hQT0waqJJzzruMtg3sIRYaA==" saltValue="ypZkLO2GGngN3H9ci5coGw==" spinCount="100000" sheet="1" objects="1" scenarios="1"/>
  <mergeCells count="1">
    <mergeCell ref="A5:I5"/>
  </mergeCells>
  <phoneticPr fontId="1" type="noConversion"/>
  <pageMargins left="0.23622047244094491" right="0.23622047244094491" top="0.19685039370078741" bottom="0.15748031496062992" header="0.31496062992125984" footer="0.31496062992125984"/>
  <pageSetup paperSize="8" scale="7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84"/>
  <sheetViews>
    <sheetView showGridLines="0" zoomScaleNormal="100" workbookViewId="0">
      <selection activeCell="G8" sqref="G8"/>
    </sheetView>
  </sheetViews>
  <sheetFormatPr baseColWidth="10" defaultColWidth="9.140625" defaultRowHeight="12.75" x14ac:dyDescent="0.2"/>
  <cols>
    <col min="1" max="1" width="55" style="1" customWidth="1"/>
    <col min="2" max="7" width="16.7109375" style="2" customWidth="1"/>
    <col min="8" max="8" width="16.7109375" style="3" customWidth="1"/>
    <col min="9" max="9" width="9.7109375" style="3" customWidth="1"/>
    <col min="10" max="62" width="9.140625" style="3" customWidth="1"/>
    <col min="63" max="16384" width="9.140625" style="1"/>
  </cols>
  <sheetData>
    <row r="1" spans="1:62" ht="18" customHeight="1" x14ac:dyDescent="0.2">
      <c r="A1" s="4"/>
    </row>
    <row r="2" spans="1:62" x14ac:dyDescent="0.2">
      <c r="A2" s="5"/>
    </row>
    <row r="3" spans="1:62" x14ac:dyDescent="0.2">
      <c r="A3" s="5"/>
    </row>
    <row r="4" spans="1:62" x14ac:dyDescent="0.2">
      <c r="A4" s="3"/>
    </row>
    <row r="5" spans="1:62" ht="39" customHeight="1" x14ac:dyDescent="0.2">
      <c r="A5" s="55" t="s">
        <v>111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x14ac:dyDescent="0.2">
      <c r="A6" s="3"/>
    </row>
    <row r="8" spans="1:62" ht="72" customHeight="1" x14ac:dyDescent="0.2">
      <c r="A8" s="6" t="s">
        <v>24</v>
      </c>
      <c r="B8" s="7" t="s">
        <v>80</v>
      </c>
      <c r="C8" s="7" t="s">
        <v>81</v>
      </c>
      <c r="D8" s="7" t="s">
        <v>1</v>
      </c>
      <c r="E8" s="7" t="s">
        <v>102</v>
      </c>
      <c r="F8" s="7" t="s">
        <v>104</v>
      </c>
      <c r="G8" s="7" t="s">
        <v>117</v>
      </c>
      <c r="H8" s="7" t="s">
        <v>116</v>
      </c>
      <c r="I8" s="7" t="s">
        <v>82</v>
      </c>
    </row>
    <row r="9" spans="1:62" ht="15" x14ac:dyDescent="0.25">
      <c r="A9" s="21" t="s">
        <v>73</v>
      </c>
      <c r="B9" s="9">
        <f>B10+B16</f>
        <v>1691522.3099999998</v>
      </c>
      <c r="C9" s="9">
        <f t="shared" ref="C9:H9" si="0">C10+C16</f>
        <v>1808830.91</v>
      </c>
      <c r="D9" s="9">
        <f t="shared" ref="D9" si="1">D10+D16</f>
        <v>46853.340000000186</v>
      </c>
      <c r="E9" s="9">
        <f t="shared" si="0"/>
        <v>1855684.25</v>
      </c>
      <c r="F9" s="9">
        <f t="shared" si="0"/>
        <v>18192.999999999956</v>
      </c>
      <c r="G9" s="9">
        <f t="shared" ref="G9" si="2">G10+G16</f>
        <v>1873877.25</v>
      </c>
      <c r="H9" s="9">
        <f t="shared" si="0"/>
        <v>1450161.54</v>
      </c>
      <c r="I9" s="10">
        <f>H9/G9</f>
        <v>0.77388288907397751</v>
      </c>
    </row>
    <row r="10" spans="1:62" ht="15" x14ac:dyDescent="0.25">
      <c r="A10" s="24" t="s">
        <v>25</v>
      </c>
      <c r="B10" s="17">
        <f t="shared" ref="B10:H10" si="3">SUM(B11:B15)</f>
        <v>1306823.3499999999</v>
      </c>
      <c r="C10" s="17">
        <f t="shared" si="3"/>
        <v>1406435.3699999999</v>
      </c>
      <c r="D10" s="17">
        <f t="shared" si="3"/>
        <v>36413.350000000137</v>
      </c>
      <c r="E10" s="17">
        <f t="shared" si="3"/>
        <v>1442848.72</v>
      </c>
      <c r="F10" s="17">
        <f t="shared" si="3"/>
        <v>25810.14999999998</v>
      </c>
      <c r="G10" s="17">
        <f t="shared" si="3"/>
        <v>1468658.8699999999</v>
      </c>
      <c r="H10" s="17">
        <f t="shared" si="3"/>
        <v>1111925.93</v>
      </c>
      <c r="I10" s="18">
        <f t="shared" ref="I10:I73" si="4">H10/G10</f>
        <v>0.75710292751644914</v>
      </c>
    </row>
    <row r="11" spans="1:62" ht="25.5" x14ac:dyDescent="0.2">
      <c r="A11" s="29" t="s">
        <v>83</v>
      </c>
      <c r="B11" s="27">
        <v>1020599.65</v>
      </c>
      <c r="C11" s="27">
        <v>1109804.6499999999</v>
      </c>
      <c r="D11" s="27">
        <f>E11-C11</f>
        <v>4050.3900000001304</v>
      </c>
      <c r="E11" s="27">
        <v>1113855.04</v>
      </c>
      <c r="F11" s="27">
        <f>G11-E11</f>
        <v>39698.979999999981</v>
      </c>
      <c r="G11" s="27">
        <f>49533.75+1104020.27</f>
        <v>1153554.02</v>
      </c>
      <c r="H11" s="27">
        <f>49533.75+805265.77</f>
        <v>854799.52</v>
      </c>
      <c r="I11" s="28">
        <f t="shared" si="4"/>
        <v>0.74101386253241963</v>
      </c>
    </row>
    <row r="12" spans="1:62" ht="25.5" x14ac:dyDescent="0.2">
      <c r="A12" s="29" t="s">
        <v>84</v>
      </c>
      <c r="B12" s="27">
        <v>169318.8</v>
      </c>
      <c r="C12" s="27">
        <v>169318.8</v>
      </c>
      <c r="D12" s="27">
        <f t="shared" ref="D12:D17" si="5">E12-C12</f>
        <v>19590.820000000007</v>
      </c>
      <c r="E12" s="27">
        <v>188909.62</v>
      </c>
      <c r="F12" s="27">
        <f t="shared" ref="F12:F15" si="6">G12-E12</f>
        <v>-20977.389999999985</v>
      </c>
      <c r="G12" s="27">
        <v>167932.23</v>
      </c>
      <c r="H12" s="27">
        <v>140120.44999999998</v>
      </c>
      <c r="I12" s="28">
        <f t="shared" si="4"/>
        <v>0.83438688332787558</v>
      </c>
    </row>
    <row r="13" spans="1:62" ht="26.45" customHeight="1" x14ac:dyDescent="0.2">
      <c r="A13" s="29" t="s">
        <v>85</v>
      </c>
      <c r="B13" s="27">
        <v>38846.879999999997</v>
      </c>
      <c r="C13" s="27">
        <v>43326.5</v>
      </c>
      <c r="D13" s="27">
        <f t="shared" si="5"/>
        <v>12125.64</v>
      </c>
      <c r="E13" s="27">
        <v>55452.14</v>
      </c>
      <c r="F13" s="27">
        <f t="shared" si="6"/>
        <v>7360.8799999999828</v>
      </c>
      <c r="G13" s="27">
        <v>62813.019999999982</v>
      </c>
      <c r="H13" s="27">
        <v>53392.719999999987</v>
      </c>
      <c r="I13" s="28">
        <f t="shared" si="4"/>
        <v>0.85002631620004898</v>
      </c>
    </row>
    <row r="14" spans="1:62" ht="26.45" customHeight="1" x14ac:dyDescent="0.2">
      <c r="A14" s="29" t="s">
        <v>86</v>
      </c>
      <c r="B14" s="27">
        <v>1000</v>
      </c>
      <c r="C14" s="27">
        <v>1000</v>
      </c>
      <c r="D14" s="27">
        <f t="shared" si="5"/>
        <v>646.5</v>
      </c>
      <c r="E14" s="27">
        <v>1646.5</v>
      </c>
      <c r="F14" s="27">
        <f t="shared" si="6"/>
        <v>-272.32000000000016</v>
      </c>
      <c r="G14" s="27">
        <v>1374.1799999999998</v>
      </c>
      <c r="H14" s="27">
        <v>1374.1799999999998</v>
      </c>
      <c r="I14" s="28">
        <f t="shared" si="4"/>
        <v>1</v>
      </c>
    </row>
    <row r="15" spans="1:62" ht="25.5" x14ac:dyDescent="0.2">
      <c r="A15" s="29" t="s">
        <v>87</v>
      </c>
      <c r="B15" s="27">
        <v>77058.02</v>
      </c>
      <c r="C15" s="27">
        <v>82985.42</v>
      </c>
      <c r="D15" s="27">
        <f t="shared" si="5"/>
        <v>0</v>
      </c>
      <c r="E15" s="27">
        <v>82985.42</v>
      </c>
      <c r="F15" s="27">
        <f t="shared" si="6"/>
        <v>0</v>
      </c>
      <c r="G15" s="27">
        <v>82985.42</v>
      </c>
      <c r="H15" s="27">
        <v>62239.06</v>
      </c>
      <c r="I15" s="28">
        <f t="shared" si="4"/>
        <v>0.74999993974845214</v>
      </c>
    </row>
    <row r="16" spans="1:62" ht="15" x14ac:dyDescent="0.25">
      <c r="A16" s="24" t="s">
        <v>26</v>
      </c>
      <c r="B16" s="17">
        <f>B17</f>
        <v>384698.96</v>
      </c>
      <c r="C16" s="17">
        <f t="shared" ref="C16:H16" si="7">C17</f>
        <v>402395.54</v>
      </c>
      <c r="D16" s="17">
        <f t="shared" si="7"/>
        <v>10439.990000000049</v>
      </c>
      <c r="E16" s="17">
        <f t="shared" si="7"/>
        <v>412835.53</v>
      </c>
      <c r="F16" s="17">
        <f t="shared" si="7"/>
        <v>-7617.1500000000233</v>
      </c>
      <c r="G16" s="17">
        <f t="shared" si="7"/>
        <v>405218.38</v>
      </c>
      <c r="H16" s="17">
        <f t="shared" si="7"/>
        <v>338235.61</v>
      </c>
      <c r="I16" s="18">
        <f t="shared" si="4"/>
        <v>0.83469957606562661</v>
      </c>
    </row>
    <row r="17" spans="1:9" x14ac:dyDescent="0.2">
      <c r="A17" s="29" t="s">
        <v>27</v>
      </c>
      <c r="B17" s="27">
        <v>384698.96</v>
      </c>
      <c r="C17" s="27">
        <v>402395.54</v>
      </c>
      <c r="D17" s="27">
        <f t="shared" si="5"/>
        <v>10439.990000000049</v>
      </c>
      <c r="E17" s="27">
        <v>412835.53</v>
      </c>
      <c r="F17" s="27">
        <f>G17-E17</f>
        <v>-7617.1500000000233</v>
      </c>
      <c r="G17" s="27">
        <v>405218.38</v>
      </c>
      <c r="H17" s="27">
        <v>338235.61</v>
      </c>
      <c r="I17" s="28">
        <f t="shared" si="4"/>
        <v>0.83469957606562661</v>
      </c>
    </row>
    <row r="18" spans="1:9" ht="15" x14ac:dyDescent="0.25">
      <c r="A18" s="21" t="s">
        <v>68</v>
      </c>
      <c r="B18" s="9">
        <f t="shared" ref="B18:H18" si="8">B19+B23+B28+B53+B55</f>
        <v>1016081.1400000001</v>
      </c>
      <c r="C18" s="9">
        <f t="shared" si="8"/>
        <v>1016081.1400000001</v>
      </c>
      <c r="D18" s="9">
        <f t="shared" si="8"/>
        <v>427394.23999999993</v>
      </c>
      <c r="E18" s="9">
        <f t="shared" si="8"/>
        <v>1443475.3800000004</v>
      </c>
      <c r="F18" s="9">
        <f t="shared" si="8"/>
        <v>-104243.71749999971</v>
      </c>
      <c r="G18" s="9">
        <f t="shared" si="8"/>
        <v>1339231.6625000006</v>
      </c>
      <c r="H18" s="9">
        <f t="shared" si="8"/>
        <v>927158.29000000027</v>
      </c>
      <c r="I18" s="10">
        <f t="shared" si="4"/>
        <v>0.69230613041901545</v>
      </c>
    </row>
    <row r="19" spans="1:9" ht="15" x14ac:dyDescent="0.25">
      <c r="A19" s="24" t="s">
        <v>28</v>
      </c>
      <c r="B19" s="17">
        <f>SUM(B20:B21)</f>
        <v>97750.12</v>
      </c>
      <c r="C19" s="17">
        <f t="shared" ref="C19" si="9">SUM(C20:C21)</f>
        <v>97750.12</v>
      </c>
      <c r="D19" s="17">
        <f>SUM(D20:D22)</f>
        <v>-12563.660000000003</v>
      </c>
      <c r="E19" s="17">
        <f>SUM(E20:E22)</f>
        <v>85186.459999999992</v>
      </c>
      <c r="F19" s="17">
        <f>SUM(F20:F22)</f>
        <v>436.59000000000742</v>
      </c>
      <c r="G19" s="17">
        <f>SUM(G20:G22)</f>
        <v>85623.050000000017</v>
      </c>
      <c r="H19" s="17">
        <f>SUM(H20:H22)</f>
        <v>71366.45</v>
      </c>
      <c r="I19" s="18">
        <f t="shared" si="4"/>
        <v>0.83349577012264786</v>
      </c>
    </row>
    <row r="20" spans="1:9" ht="25.5" x14ac:dyDescent="0.2">
      <c r="A20" s="29" t="s">
        <v>69</v>
      </c>
      <c r="B20" s="27">
        <v>89000</v>
      </c>
      <c r="C20" s="27">
        <v>89000</v>
      </c>
      <c r="D20" s="27">
        <f t="shared" ref="D20:D22" si="10">E20-C20</f>
        <v>-20243.080000000002</v>
      </c>
      <c r="E20" s="27">
        <v>68756.92</v>
      </c>
      <c r="F20" s="27">
        <f t="shared" ref="F20:F22" si="11">G20-E20</f>
        <v>319.54000000000815</v>
      </c>
      <c r="G20" s="27">
        <v>69076.460000000006</v>
      </c>
      <c r="H20" s="27">
        <v>57278.18</v>
      </c>
      <c r="I20" s="28">
        <f t="shared" si="4"/>
        <v>0.82919970131648313</v>
      </c>
    </row>
    <row r="21" spans="1:9" ht="25.5" x14ac:dyDescent="0.2">
      <c r="A21" s="29" t="s">
        <v>29</v>
      </c>
      <c r="B21" s="27">
        <v>8750.1200000000008</v>
      </c>
      <c r="C21" s="27">
        <v>8750.1200000000008</v>
      </c>
      <c r="D21" s="27">
        <f t="shared" si="10"/>
        <v>-6.5799999999999272</v>
      </c>
      <c r="E21" s="31">
        <v>8743.5400000000009</v>
      </c>
      <c r="F21" s="31">
        <f t="shared" si="11"/>
        <v>-501.60000000000218</v>
      </c>
      <c r="G21" s="31">
        <v>8241.9399999999987</v>
      </c>
      <c r="H21" s="27">
        <v>6883.619999999999</v>
      </c>
      <c r="I21" s="28">
        <f t="shared" si="4"/>
        <v>0.83519414118520641</v>
      </c>
    </row>
    <row r="22" spans="1:9" ht="12.6" customHeight="1" x14ac:dyDescent="0.2">
      <c r="A22" s="29" t="s">
        <v>96</v>
      </c>
      <c r="B22" s="27">
        <v>0</v>
      </c>
      <c r="C22" s="27">
        <v>0</v>
      </c>
      <c r="D22" s="27">
        <f t="shared" si="10"/>
        <v>7686</v>
      </c>
      <c r="E22" s="31">
        <v>7686</v>
      </c>
      <c r="F22" s="31">
        <f t="shared" si="11"/>
        <v>618.65000000000146</v>
      </c>
      <c r="G22" s="31">
        <v>8304.6500000000015</v>
      </c>
      <c r="H22" s="27">
        <v>7204.6500000000005</v>
      </c>
      <c r="I22" s="28">
        <f t="shared" si="4"/>
        <v>0.86754408674658168</v>
      </c>
    </row>
    <row r="23" spans="1:9" ht="15" x14ac:dyDescent="0.25">
      <c r="A23" s="24" t="s">
        <v>30</v>
      </c>
      <c r="B23" s="17">
        <f>SUM(B24:B27)</f>
        <v>55893.240000000005</v>
      </c>
      <c r="C23" s="17">
        <f t="shared" ref="C23:H23" si="12">SUM(C24:C27)</f>
        <v>55893.240000000005</v>
      </c>
      <c r="D23" s="17">
        <f t="shared" si="12"/>
        <v>4943.4799999999996</v>
      </c>
      <c r="E23" s="17">
        <f t="shared" si="12"/>
        <v>60836.72</v>
      </c>
      <c r="F23" s="17">
        <f t="shared" ref="F23:G23" si="13">SUM(F24:F27)</f>
        <v>8663.4199999999964</v>
      </c>
      <c r="G23" s="17">
        <f t="shared" si="13"/>
        <v>69500.14</v>
      </c>
      <c r="H23" s="17">
        <f t="shared" si="12"/>
        <v>51970.740000000005</v>
      </c>
      <c r="I23" s="18">
        <f t="shared" si="4"/>
        <v>0.74777892533741663</v>
      </c>
    </row>
    <row r="24" spans="1:9" ht="25.5" x14ac:dyDescent="0.2">
      <c r="A24" s="29" t="s">
        <v>88</v>
      </c>
      <c r="B24" s="27">
        <v>39008.15</v>
      </c>
      <c r="C24" s="27">
        <v>39008.15</v>
      </c>
      <c r="D24" s="27">
        <f t="shared" ref="D24:D27" si="14">E24-C24</f>
        <v>2303.6800000000003</v>
      </c>
      <c r="E24" s="27">
        <v>41311.83</v>
      </c>
      <c r="F24" s="27">
        <f t="shared" ref="F24:F27" si="15">G24-E24</f>
        <v>-1356.2000000000044</v>
      </c>
      <c r="G24" s="27">
        <v>39955.629999999997</v>
      </c>
      <c r="H24" s="27">
        <v>33786.230000000003</v>
      </c>
      <c r="I24" s="28">
        <f t="shared" si="4"/>
        <v>0.84559372483927808</v>
      </c>
    </row>
    <row r="25" spans="1:9" ht="25.5" x14ac:dyDescent="0.2">
      <c r="A25" s="29" t="s">
        <v>31</v>
      </c>
      <c r="B25" s="27">
        <v>1500</v>
      </c>
      <c r="C25" s="27">
        <v>1500</v>
      </c>
      <c r="D25" s="27">
        <f t="shared" si="14"/>
        <v>-1500</v>
      </c>
      <c r="E25" s="27">
        <v>0</v>
      </c>
      <c r="F25" s="27">
        <f t="shared" si="15"/>
        <v>1063.51</v>
      </c>
      <c r="G25" s="27">
        <v>1063.51</v>
      </c>
      <c r="H25" s="27">
        <v>563.51</v>
      </c>
      <c r="I25" s="28">
        <f t="shared" si="4"/>
        <v>0.5298586755178607</v>
      </c>
    </row>
    <row r="26" spans="1:9" x14ac:dyDescent="0.2">
      <c r="A26" s="29" t="s">
        <v>32</v>
      </c>
      <c r="B26" s="27">
        <v>15285.09</v>
      </c>
      <c r="C26" s="27">
        <v>15285.09</v>
      </c>
      <c r="D26" s="27">
        <f t="shared" si="14"/>
        <v>4239.7999999999993</v>
      </c>
      <c r="E26" s="27">
        <v>19524.89</v>
      </c>
      <c r="F26" s="27">
        <f t="shared" si="15"/>
        <v>8956.11</v>
      </c>
      <c r="G26" s="27">
        <v>28481</v>
      </c>
      <c r="H26" s="27">
        <v>17621</v>
      </c>
      <c r="I26" s="28">
        <f t="shared" si="4"/>
        <v>0.61869316386362838</v>
      </c>
    </row>
    <row r="27" spans="1:9" ht="25.5" x14ac:dyDescent="0.2">
      <c r="A27" s="29" t="s">
        <v>89</v>
      </c>
      <c r="B27" s="27">
        <v>100</v>
      </c>
      <c r="C27" s="27">
        <v>100</v>
      </c>
      <c r="D27" s="27">
        <f t="shared" si="14"/>
        <v>-100</v>
      </c>
      <c r="E27" s="27">
        <v>0</v>
      </c>
      <c r="F27" s="27">
        <f t="shared" si="15"/>
        <v>0</v>
      </c>
      <c r="G27" s="27">
        <v>0</v>
      </c>
      <c r="H27" s="27">
        <v>0</v>
      </c>
      <c r="I27" s="28">
        <v>0</v>
      </c>
    </row>
    <row r="28" spans="1:9" ht="15" x14ac:dyDescent="0.25">
      <c r="A28" s="24" t="s">
        <v>33</v>
      </c>
      <c r="B28" s="17">
        <f t="shared" ref="B28:H28" si="16">SUM(B29:B52)</f>
        <v>845527.29000000015</v>
      </c>
      <c r="C28" s="17">
        <f t="shared" si="16"/>
        <v>845527.29000000015</v>
      </c>
      <c r="D28" s="17">
        <f t="shared" si="16"/>
        <v>408906.73999999993</v>
      </c>
      <c r="E28" s="17">
        <f t="shared" si="16"/>
        <v>1254434.0300000003</v>
      </c>
      <c r="F28" s="17">
        <f t="shared" si="16"/>
        <v>-105205.81749999973</v>
      </c>
      <c r="G28" s="17">
        <f t="shared" si="16"/>
        <v>1149228.2125000006</v>
      </c>
      <c r="H28" s="17">
        <f t="shared" si="16"/>
        <v>776240.8400000002</v>
      </c>
      <c r="I28" s="18">
        <f t="shared" si="4"/>
        <v>0.67544533936509132</v>
      </c>
    </row>
    <row r="29" spans="1:9" x14ac:dyDescent="0.2">
      <c r="A29" s="29" t="s">
        <v>34</v>
      </c>
      <c r="B29" s="27">
        <v>6000</v>
      </c>
      <c r="C29" s="27">
        <v>6000</v>
      </c>
      <c r="D29" s="27">
        <f t="shared" ref="D29:D47" si="17">E29-C29</f>
        <v>251.28999999999996</v>
      </c>
      <c r="E29" s="27">
        <v>6251.29</v>
      </c>
      <c r="F29" s="27">
        <f t="shared" ref="F29:F52" si="18">G29-E29</f>
        <v>632.36999999999898</v>
      </c>
      <c r="G29" s="27">
        <v>6883.6599999999989</v>
      </c>
      <c r="H29" s="27">
        <v>5533.6599999999989</v>
      </c>
      <c r="I29" s="28">
        <f t="shared" si="4"/>
        <v>0.80388339923819596</v>
      </c>
    </row>
    <row r="30" spans="1:9" ht="25.5" x14ac:dyDescent="0.2">
      <c r="A30" s="29" t="s">
        <v>35</v>
      </c>
      <c r="B30" s="27">
        <v>1200</v>
      </c>
      <c r="C30" s="27">
        <v>1200</v>
      </c>
      <c r="D30" s="27">
        <f t="shared" si="17"/>
        <v>-107.66000000000008</v>
      </c>
      <c r="E30" s="27">
        <v>1092.3399999999999</v>
      </c>
      <c r="F30" s="27">
        <f t="shared" si="18"/>
        <v>-158.39999999999998</v>
      </c>
      <c r="G30" s="27">
        <v>933.93999999999994</v>
      </c>
      <c r="H30" s="27">
        <v>933.93999999999994</v>
      </c>
      <c r="I30" s="28">
        <f t="shared" si="4"/>
        <v>1</v>
      </c>
    </row>
    <row r="31" spans="1:9" x14ac:dyDescent="0.2">
      <c r="A31" s="29" t="s">
        <v>36</v>
      </c>
      <c r="B31" s="27">
        <v>558.41</v>
      </c>
      <c r="C31" s="27">
        <v>558.41</v>
      </c>
      <c r="D31" s="27">
        <f t="shared" si="17"/>
        <v>1133.44</v>
      </c>
      <c r="E31" s="27">
        <v>1691.85</v>
      </c>
      <c r="F31" s="27">
        <f t="shared" si="18"/>
        <v>668.86999999999989</v>
      </c>
      <c r="G31" s="27">
        <v>2360.7199999999998</v>
      </c>
      <c r="H31" s="27">
        <v>1960.7199999999996</v>
      </c>
      <c r="I31" s="28">
        <f t="shared" si="4"/>
        <v>0.8305601680843131</v>
      </c>
    </row>
    <row r="32" spans="1:9" ht="25.5" x14ac:dyDescent="0.2">
      <c r="A32" s="29" t="s">
        <v>37</v>
      </c>
      <c r="B32" s="27">
        <v>9972.32</v>
      </c>
      <c r="C32" s="27">
        <v>9972.32</v>
      </c>
      <c r="D32" s="27">
        <f t="shared" si="17"/>
        <v>108.42000000000007</v>
      </c>
      <c r="E32" s="27">
        <v>10080.74</v>
      </c>
      <c r="F32" s="27">
        <f t="shared" si="18"/>
        <v>-1545.8600000000006</v>
      </c>
      <c r="G32" s="27">
        <v>8534.8799999999992</v>
      </c>
      <c r="H32" s="27">
        <v>6984.8799999999992</v>
      </c>
      <c r="I32" s="28">
        <f t="shared" si="4"/>
        <v>0.81839229139718428</v>
      </c>
    </row>
    <row r="33" spans="1:9" x14ac:dyDescent="0.2">
      <c r="A33" s="29" t="s">
        <v>38</v>
      </c>
      <c r="B33" s="27">
        <v>130000</v>
      </c>
      <c r="C33" s="27">
        <v>130000</v>
      </c>
      <c r="D33" s="27">
        <f t="shared" si="17"/>
        <v>17902.03</v>
      </c>
      <c r="E33" s="27">
        <f>122902.03+25000</f>
        <v>147902.03</v>
      </c>
      <c r="F33" s="27">
        <f t="shared" si="18"/>
        <v>-3551.8499999999767</v>
      </c>
      <c r="G33" s="27">
        <v>144350.18000000002</v>
      </c>
      <c r="H33" s="27">
        <v>96021.909999999989</v>
      </c>
      <c r="I33" s="28">
        <f t="shared" si="4"/>
        <v>0.66520117952052416</v>
      </c>
    </row>
    <row r="34" spans="1:9" x14ac:dyDescent="0.2">
      <c r="A34" s="29" t="s">
        <v>39</v>
      </c>
      <c r="B34" s="27">
        <v>13000</v>
      </c>
      <c r="C34" s="27">
        <v>13000</v>
      </c>
      <c r="D34" s="27">
        <f t="shared" si="17"/>
        <v>1719.1900000000005</v>
      </c>
      <c r="E34" s="27">
        <v>14719.19</v>
      </c>
      <c r="F34" s="27">
        <f t="shared" si="18"/>
        <v>-7.5200000000004366</v>
      </c>
      <c r="G34" s="27">
        <v>14711.67</v>
      </c>
      <c r="H34" s="27">
        <v>14679.78</v>
      </c>
      <c r="I34" s="28">
        <f t="shared" si="4"/>
        <v>0.99783233310698249</v>
      </c>
    </row>
    <row r="35" spans="1:9" x14ac:dyDescent="0.2">
      <c r="A35" s="29" t="s">
        <v>40</v>
      </c>
      <c r="B35" s="27">
        <v>1148.94</v>
      </c>
      <c r="C35" s="27">
        <v>1148.94</v>
      </c>
      <c r="D35" s="27">
        <f t="shared" si="17"/>
        <v>1923.4099999999999</v>
      </c>
      <c r="E35" s="27">
        <v>3072.35</v>
      </c>
      <c r="F35" s="27">
        <f t="shared" si="18"/>
        <v>3850.68</v>
      </c>
      <c r="G35" s="27">
        <v>6923.03</v>
      </c>
      <c r="H35" s="27">
        <v>6123.03</v>
      </c>
      <c r="I35" s="28">
        <f t="shared" si="4"/>
        <v>0.88444366122925944</v>
      </c>
    </row>
    <row r="36" spans="1:9" ht="25.5" x14ac:dyDescent="0.2">
      <c r="A36" s="29" t="s">
        <v>41</v>
      </c>
      <c r="B36" s="27">
        <v>11916.26</v>
      </c>
      <c r="C36" s="27">
        <v>11916.26</v>
      </c>
      <c r="D36" s="27">
        <f t="shared" si="17"/>
        <v>27208.659999999996</v>
      </c>
      <c r="E36" s="27">
        <v>39124.92</v>
      </c>
      <c r="F36" s="27">
        <f t="shared" si="18"/>
        <v>-11377.149999999998</v>
      </c>
      <c r="G36" s="27">
        <v>27747.77</v>
      </c>
      <c r="H36" s="27">
        <v>18078.54</v>
      </c>
      <c r="I36" s="28">
        <f t="shared" si="4"/>
        <v>0.65153127620706097</v>
      </c>
    </row>
    <row r="37" spans="1:9" x14ac:dyDescent="0.2">
      <c r="A37" s="29" t="s">
        <v>42</v>
      </c>
      <c r="B37" s="27">
        <v>1840</v>
      </c>
      <c r="C37" s="27">
        <v>1840</v>
      </c>
      <c r="D37" s="27">
        <f t="shared" si="17"/>
        <v>170</v>
      </c>
      <c r="E37" s="27">
        <v>2010</v>
      </c>
      <c r="F37" s="27">
        <f t="shared" si="18"/>
        <v>235</v>
      </c>
      <c r="G37" s="27">
        <v>2245</v>
      </c>
      <c r="H37" s="27">
        <v>1345</v>
      </c>
      <c r="I37" s="28">
        <f t="shared" si="4"/>
        <v>0.59910913140311806</v>
      </c>
    </row>
    <row r="38" spans="1:9" ht="25.5" x14ac:dyDescent="0.2">
      <c r="A38" s="29" t="s">
        <v>43</v>
      </c>
      <c r="B38" s="27">
        <v>47426.39</v>
      </c>
      <c r="C38" s="27">
        <v>47426.39</v>
      </c>
      <c r="D38" s="27">
        <f t="shared" si="17"/>
        <v>-2158.6900000000023</v>
      </c>
      <c r="E38" s="27">
        <v>45267.7</v>
      </c>
      <c r="F38" s="27">
        <f t="shared" si="18"/>
        <v>-869.33999999999651</v>
      </c>
      <c r="G38" s="27">
        <v>44398.36</v>
      </c>
      <c r="H38" s="27">
        <v>33298.769999999997</v>
      </c>
      <c r="I38" s="28">
        <f t="shared" si="4"/>
        <v>0.74999999999999989</v>
      </c>
    </row>
    <row r="39" spans="1:9" x14ac:dyDescent="0.2">
      <c r="A39" s="29" t="s">
        <v>44</v>
      </c>
      <c r="B39" s="27">
        <v>22222</v>
      </c>
      <c r="C39" s="27">
        <v>22222</v>
      </c>
      <c r="D39" s="27">
        <f t="shared" si="17"/>
        <v>-12388.14</v>
      </c>
      <c r="E39" s="27">
        <v>9833.86</v>
      </c>
      <c r="F39" s="27">
        <f t="shared" si="18"/>
        <v>3435.7199999999993</v>
      </c>
      <c r="G39" s="27">
        <v>13269.58</v>
      </c>
      <c r="H39" s="27">
        <v>3209.11</v>
      </c>
      <c r="I39" s="28">
        <f t="shared" si="4"/>
        <v>0.24183960607645458</v>
      </c>
    </row>
    <row r="40" spans="1:9" ht="25.5" x14ac:dyDescent="0.2">
      <c r="A40" s="29" t="s">
        <v>45</v>
      </c>
      <c r="B40" s="27">
        <v>11549.04</v>
      </c>
      <c r="C40" s="27">
        <v>11549.04</v>
      </c>
      <c r="D40" s="27">
        <f t="shared" si="17"/>
        <v>-7536.1900000000005</v>
      </c>
      <c r="E40" s="27">
        <v>4012.85</v>
      </c>
      <c r="F40" s="27">
        <f t="shared" si="18"/>
        <v>-1153.8700000000003</v>
      </c>
      <c r="G40" s="27">
        <v>2858.9799999999996</v>
      </c>
      <c r="H40" s="27">
        <v>1583.98</v>
      </c>
      <c r="I40" s="28">
        <f t="shared" si="4"/>
        <v>0.55403675436694211</v>
      </c>
    </row>
    <row r="41" spans="1:9" x14ac:dyDescent="0.2">
      <c r="A41" s="29" t="s">
        <v>46</v>
      </c>
      <c r="B41" s="27">
        <v>940.59</v>
      </c>
      <c r="C41" s="27">
        <v>940.59</v>
      </c>
      <c r="D41" s="27">
        <f t="shared" si="17"/>
        <v>107.12</v>
      </c>
      <c r="E41" s="27">
        <v>1047.71</v>
      </c>
      <c r="F41" s="27">
        <f t="shared" si="18"/>
        <v>-61.880000000000109</v>
      </c>
      <c r="G41" s="27">
        <v>985.82999999999993</v>
      </c>
      <c r="H41" s="27">
        <v>821.82999999999993</v>
      </c>
      <c r="I41" s="28">
        <f t="shared" si="4"/>
        <v>0.83364271730420048</v>
      </c>
    </row>
    <row r="42" spans="1:9" ht="25.5" x14ac:dyDescent="0.2">
      <c r="A42" s="29" t="s">
        <v>90</v>
      </c>
      <c r="B42" s="27">
        <v>12000</v>
      </c>
      <c r="C42" s="27">
        <v>12000</v>
      </c>
      <c r="D42" s="27">
        <f t="shared" si="17"/>
        <v>-1551.2800000000007</v>
      </c>
      <c r="E42" s="31">
        <v>10448.719999999999</v>
      </c>
      <c r="F42" s="31">
        <f t="shared" si="18"/>
        <v>0</v>
      </c>
      <c r="G42" s="31">
        <v>10448.720000000001</v>
      </c>
      <c r="H42" s="27">
        <v>5748.72</v>
      </c>
      <c r="I42" s="28">
        <f t="shared" si="4"/>
        <v>0.55018413738716321</v>
      </c>
    </row>
    <row r="43" spans="1:9" x14ac:dyDescent="0.2">
      <c r="A43" s="29" t="s">
        <v>47</v>
      </c>
      <c r="B43" s="27">
        <v>3755.21</v>
      </c>
      <c r="C43" s="27">
        <v>3755.21</v>
      </c>
      <c r="D43" s="27">
        <f t="shared" si="17"/>
        <v>1758.5900000000001</v>
      </c>
      <c r="E43" s="27">
        <v>5513.8</v>
      </c>
      <c r="F43" s="27">
        <f t="shared" si="18"/>
        <v>3916.8199999999988</v>
      </c>
      <c r="G43" s="27">
        <v>9430.619999999999</v>
      </c>
      <c r="H43" s="27">
        <v>6810.619999999999</v>
      </c>
      <c r="I43" s="28">
        <f t="shared" si="4"/>
        <v>0.72218157448820963</v>
      </c>
    </row>
    <row r="44" spans="1:9" x14ac:dyDescent="0.2">
      <c r="A44" s="29" t="s">
        <v>48</v>
      </c>
      <c r="B44" s="27">
        <v>11000</v>
      </c>
      <c r="C44" s="27">
        <v>11000</v>
      </c>
      <c r="D44" s="27">
        <f t="shared" si="17"/>
        <v>-420.54000000000087</v>
      </c>
      <c r="E44" s="27">
        <v>10579.46</v>
      </c>
      <c r="F44" s="27">
        <f t="shared" si="18"/>
        <v>-86.200000000000728</v>
      </c>
      <c r="G44" s="27">
        <v>10493.259999999998</v>
      </c>
      <c r="H44" s="27">
        <v>6981.4399999999987</v>
      </c>
      <c r="I44" s="28">
        <f t="shared" si="4"/>
        <v>0.66532612362602273</v>
      </c>
    </row>
    <row r="45" spans="1:9" x14ac:dyDescent="0.2">
      <c r="A45" s="29" t="s">
        <v>49</v>
      </c>
      <c r="B45" s="27">
        <v>3671.84</v>
      </c>
      <c r="C45" s="27">
        <v>3671.84</v>
      </c>
      <c r="D45" s="27">
        <f t="shared" si="17"/>
        <v>8973.24</v>
      </c>
      <c r="E45" s="27">
        <v>12645.08</v>
      </c>
      <c r="F45" s="27">
        <f t="shared" si="18"/>
        <v>-1561.8500000000022</v>
      </c>
      <c r="G45" s="27">
        <v>11083.229999999998</v>
      </c>
      <c r="H45" s="27">
        <v>9813.2299999999977</v>
      </c>
      <c r="I45" s="28">
        <f t="shared" si="4"/>
        <v>0.88541246549967834</v>
      </c>
    </row>
    <row r="46" spans="1:9" x14ac:dyDescent="0.2">
      <c r="A46" s="29" t="s">
        <v>50</v>
      </c>
      <c r="B46" s="27">
        <v>424397.17</v>
      </c>
      <c r="C46" s="27">
        <v>424397.17</v>
      </c>
      <c r="D46" s="27">
        <f t="shared" si="17"/>
        <v>319143.26999999996</v>
      </c>
      <c r="E46" s="31">
        <v>743540.44</v>
      </c>
      <c r="F46" s="31">
        <f t="shared" si="18"/>
        <v>-125213.88749999972</v>
      </c>
      <c r="G46" s="31">
        <v>618326.55250000022</v>
      </c>
      <c r="H46" s="27">
        <v>426252.63000000018</v>
      </c>
      <c r="I46" s="28">
        <f t="shared" si="4"/>
        <v>0.68936491288719159</v>
      </c>
    </row>
    <row r="47" spans="1:9" x14ac:dyDescent="0.2">
      <c r="A47" s="29" t="s">
        <v>51</v>
      </c>
      <c r="B47" s="27">
        <v>3162.98</v>
      </c>
      <c r="C47" s="27">
        <v>3162.98</v>
      </c>
      <c r="D47" s="27">
        <f t="shared" si="17"/>
        <v>-2862.98</v>
      </c>
      <c r="E47" s="27">
        <v>300</v>
      </c>
      <c r="F47" s="27">
        <f t="shared" si="18"/>
        <v>3851.5</v>
      </c>
      <c r="G47" s="27">
        <v>4151.5</v>
      </c>
      <c r="H47" s="27">
        <v>645</v>
      </c>
      <c r="I47" s="28">
        <f t="shared" si="4"/>
        <v>0.15536553053113333</v>
      </c>
    </row>
    <row r="48" spans="1:9" ht="25.5" x14ac:dyDescent="0.2">
      <c r="A48" s="29" t="s">
        <v>52</v>
      </c>
      <c r="B48" s="27">
        <v>93106.64</v>
      </c>
      <c r="C48" s="27">
        <v>93106.64</v>
      </c>
      <c r="D48" s="27">
        <f t="shared" ref="D48:D49" si="19">E48-C48</f>
        <v>68184.17</v>
      </c>
      <c r="E48" s="27">
        <v>161290.81</v>
      </c>
      <c r="F48" s="27">
        <f t="shared" si="18"/>
        <v>25388.649999999994</v>
      </c>
      <c r="G48" s="27">
        <v>186679.46</v>
      </c>
      <c r="H48" s="27">
        <v>119522.19</v>
      </c>
      <c r="I48" s="28">
        <f t="shared" si="4"/>
        <v>0.64025356619308849</v>
      </c>
    </row>
    <row r="49" spans="1:9" x14ac:dyDescent="0.2">
      <c r="A49" s="43" t="s">
        <v>70</v>
      </c>
      <c r="B49" s="27">
        <v>0</v>
      </c>
      <c r="C49" s="27">
        <v>0</v>
      </c>
      <c r="D49" s="27">
        <f t="shared" si="19"/>
        <v>500</v>
      </c>
      <c r="E49" s="27">
        <v>500</v>
      </c>
      <c r="F49" s="27">
        <f t="shared" si="18"/>
        <v>-500</v>
      </c>
      <c r="G49" s="27">
        <v>0</v>
      </c>
      <c r="H49" s="27">
        <v>0</v>
      </c>
      <c r="I49" s="28">
        <v>0</v>
      </c>
    </row>
    <row r="50" spans="1:9" ht="25.5" x14ac:dyDescent="0.2">
      <c r="A50" s="29" t="s">
        <v>91</v>
      </c>
      <c r="B50" s="27">
        <v>592.79</v>
      </c>
      <c r="C50" s="27">
        <v>592.79</v>
      </c>
      <c r="D50" s="27">
        <f t="shared" ref="D50:D52" si="20">E50-C50</f>
        <v>7384.22</v>
      </c>
      <c r="E50" s="27">
        <v>7977.01</v>
      </c>
      <c r="F50" s="27">
        <f t="shared" si="18"/>
        <v>1612.2800000000007</v>
      </c>
      <c r="G50" s="27">
        <v>9589.2900000000009</v>
      </c>
      <c r="H50" s="27">
        <v>1804.28</v>
      </c>
      <c r="I50" s="28">
        <f t="shared" si="4"/>
        <v>0.18815574458588694</v>
      </c>
    </row>
    <row r="51" spans="1:9" ht="25.5" x14ac:dyDescent="0.2">
      <c r="A51" s="43" t="s">
        <v>92</v>
      </c>
      <c r="B51" s="31">
        <v>17468.400000000001</v>
      </c>
      <c r="C51" s="31">
        <v>17468.400000000001</v>
      </c>
      <c r="D51" s="31">
        <f t="shared" si="20"/>
        <v>-13134.870000000003</v>
      </c>
      <c r="E51" s="31">
        <v>4333.53</v>
      </c>
      <c r="F51" s="31">
        <f t="shared" si="18"/>
        <v>1037.3399999999992</v>
      </c>
      <c r="G51" s="31">
        <v>5370.869999999999</v>
      </c>
      <c r="H51" s="31">
        <v>3197.4899999999993</v>
      </c>
      <c r="I51" s="44">
        <f t="shared" si="4"/>
        <v>0.5953393025710918</v>
      </c>
    </row>
    <row r="52" spans="1:9" ht="31.15" customHeight="1" x14ac:dyDescent="0.2">
      <c r="A52" s="43" t="s">
        <v>93</v>
      </c>
      <c r="B52" s="31">
        <v>18598.310000000001</v>
      </c>
      <c r="C52" s="31">
        <v>18598.310000000001</v>
      </c>
      <c r="D52" s="31">
        <f t="shared" si="20"/>
        <v>-7399.9600000000009</v>
      </c>
      <c r="E52" s="31">
        <v>11198.35</v>
      </c>
      <c r="F52" s="31">
        <f t="shared" si="18"/>
        <v>-3747.2400000000007</v>
      </c>
      <c r="G52" s="31">
        <v>7451.11</v>
      </c>
      <c r="H52" s="31">
        <v>4890.0899999999992</v>
      </c>
      <c r="I52" s="44">
        <f t="shared" si="4"/>
        <v>0.65629013663736002</v>
      </c>
    </row>
    <row r="53" spans="1:9" ht="15" x14ac:dyDescent="0.25">
      <c r="A53" s="24" t="s">
        <v>53</v>
      </c>
      <c r="B53" s="17">
        <f>B54</f>
        <v>7866.3</v>
      </c>
      <c r="C53" s="17">
        <f t="shared" ref="C53:H53" si="21">C54</f>
        <v>7866.3</v>
      </c>
      <c r="D53" s="17">
        <f t="shared" si="21"/>
        <v>2240.7499999999991</v>
      </c>
      <c r="E53" s="17">
        <f t="shared" si="21"/>
        <v>10107.049999999999</v>
      </c>
      <c r="F53" s="17">
        <f t="shared" si="21"/>
        <v>284.38000000000102</v>
      </c>
      <c r="G53" s="17">
        <f t="shared" si="21"/>
        <v>10391.43</v>
      </c>
      <c r="H53" s="17">
        <f t="shared" si="21"/>
        <v>9026.43</v>
      </c>
      <c r="I53" s="18">
        <f t="shared" si="4"/>
        <v>0.86864175575450153</v>
      </c>
    </row>
    <row r="54" spans="1:9" x14ac:dyDescent="0.2">
      <c r="A54" s="29" t="s">
        <v>54</v>
      </c>
      <c r="B54" s="27">
        <v>7866.3</v>
      </c>
      <c r="C54" s="27">
        <v>7866.3</v>
      </c>
      <c r="D54" s="27">
        <f t="shared" ref="D54" si="22">E54-C54</f>
        <v>2240.7499999999991</v>
      </c>
      <c r="E54" s="27">
        <v>10107.049999999999</v>
      </c>
      <c r="F54" s="27">
        <f>G54-E54</f>
        <v>284.38000000000102</v>
      </c>
      <c r="G54" s="27">
        <v>10391.43</v>
      </c>
      <c r="H54" s="27">
        <v>9026.43</v>
      </c>
      <c r="I54" s="28">
        <f t="shared" si="4"/>
        <v>0.86864175575450153</v>
      </c>
    </row>
    <row r="55" spans="1:9" ht="15" x14ac:dyDescent="0.25">
      <c r="A55" s="24" t="s">
        <v>55</v>
      </c>
      <c r="B55" s="17">
        <f>B56</f>
        <v>9044.19</v>
      </c>
      <c r="C55" s="17">
        <f t="shared" ref="C55:H55" si="23">C56</f>
        <v>9044.19</v>
      </c>
      <c r="D55" s="17">
        <f t="shared" si="23"/>
        <v>23866.93</v>
      </c>
      <c r="E55" s="17">
        <f t="shared" si="23"/>
        <v>32911.120000000003</v>
      </c>
      <c r="F55" s="17">
        <f t="shared" si="23"/>
        <v>-8422.2899999999972</v>
      </c>
      <c r="G55" s="17">
        <f t="shared" si="23"/>
        <v>24488.830000000005</v>
      </c>
      <c r="H55" s="17">
        <f t="shared" si="23"/>
        <v>18553.830000000005</v>
      </c>
      <c r="I55" s="18">
        <f t="shared" si="4"/>
        <v>0.75764460776607134</v>
      </c>
    </row>
    <row r="56" spans="1:9" x14ac:dyDescent="0.2">
      <c r="A56" s="29" t="s">
        <v>56</v>
      </c>
      <c r="B56" s="27">
        <v>9044.19</v>
      </c>
      <c r="C56" s="27">
        <v>9044.19</v>
      </c>
      <c r="D56" s="27">
        <f t="shared" ref="D56" si="24">E56-C56</f>
        <v>23866.93</v>
      </c>
      <c r="E56" s="27">
        <v>32911.120000000003</v>
      </c>
      <c r="F56" s="27">
        <f>G56-E56</f>
        <v>-8422.2899999999972</v>
      </c>
      <c r="G56" s="27">
        <v>24488.830000000005</v>
      </c>
      <c r="H56" s="27">
        <v>18553.830000000005</v>
      </c>
      <c r="I56" s="28">
        <f t="shared" si="4"/>
        <v>0.75764460776607134</v>
      </c>
    </row>
    <row r="57" spans="1:9" ht="15" x14ac:dyDescent="0.25">
      <c r="A57" s="21" t="s">
        <v>71</v>
      </c>
      <c r="B57" s="9">
        <f>B58</f>
        <v>100</v>
      </c>
      <c r="C57" s="9">
        <f t="shared" ref="C57:H58" si="25">C58</f>
        <v>100</v>
      </c>
      <c r="D57" s="9">
        <f t="shared" si="25"/>
        <v>-75</v>
      </c>
      <c r="E57" s="9">
        <f t="shared" si="25"/>
        <v>25</v>
      </c>
      <c r="F57" s="9">
        <f t="shared" si="25"/>
        <v>0</v>
      </c>
      <c r="G57" s="9">
        <f t="shared" si="25"/>
        <v>25</v>
      </c>
      <c r="H57" s="9">
        <f t="shared" si="25"/>
        <v>0</v>
      </c>
      <c r="I57" s="10">
        <f t="shared" si="4"/>
        <v>0</v>
      </c>
    </row>
    <row r="58" spans="1:9" ht="15" x14ac:dyDescent="0.25">
      <c r="A58" s="24" t="s">
        <v>57</v>
      </c>
      <c r="B58" s="17">
        <f>B59</f>
        <v>100</v>
      </c>
      <c r="C58" s="17">
        <f t="shared" si="25"/>
        <v>100</v>
      </c>
      <c r="D58" s="17">
        <f t="shared" si="25"/>
        <v>-75</v>
      </c>
      <c r="E58" s="17">
        <f t="shared" si="25"/>
        <v>25</v>
      </c>
      <c r="F58" s="17">
        <f t="shared" si="25"/>
        <v>0</v>
      </c>
      <c r="G58" s="17">
        <f t="shared" si="25"/>
        <v>25</v>
      </c>
      <c r="H58" s="17">
        <f t="shared" si="25"/>
        <v>0</v>
      </c>
      <c r="I58" s="18">
        <f t="shared" si="4"/>
        <v>0</v>
      </c>
    </row>
    <row r="59" spans="1:9" x14ac:dyDescent="0.2">
      <c r="A59" s="29" t="s">
        <v>58</v>
      </c>
      <c r="B59" s="27">
        <v>100</v>
      </c>
      <c r="C59" s="27">
        <v>100</v>
      </c>
      <c r="D59" s="27">
        <f t="shared" ref="D59" si="26">E59-C59</f>
        <v>-75</v>
      </c>
      <c r="E59" s="27">
        <v>25</v>
      </c>
      <c r="F59" s="27">
        <f>G59-E59</f>
        <v>0</v>
      </c>
      <c r="G59" s="27">
        <v>25</v>
      </c>
      <c r="H59" s="27">
        <v>0</v>
      </c>
      <c r="I59" s="28">
        <f t="shared" si="4"/>
        <v>0</v>
      </c>
    </row>
    <row r="60" spans="1:9" ht="15" x14ac:dyDescent="0.25">
      <c r="A60" s="21" t="s">
        <v>7</v>
      </c>
      <c r="B60" s="9">
        <f t="shared" ref="B60:H60" si="27">B61+B68</f>
        <v>1500</v>
      </c>
      <c r="C60" s="9">
        <f t="shared" si="27"/>
        <v>1500</v>
      </c>
      <c r="D60" s="9">
        <f t="shared" si="27"/>
        <v>32030.42</v>
      </c>
      <c r="E60" s="9">
        <f t="shared" si="27"/>
        <v>33530.42</v>
      </c>
      <c r="F60" s="9">
        <f t="shared" si="27"/>
        <v>79573.02</v>
      </c>
      <c r="G60" s="9">
        <f t="shared" si="27"/>
        <v>113103.44</v>
      </c>
      <c r="H60" s="9">
        <f t="shared" si="27"/>
        <v>26627.919999999998</v>
      </c>
      <c r="I60" s="10">
        <f t="shared" si="4"/>
        <v>0.23542979771437542</v>
      </c>
    </row>
    <row r="61" spans="1:9" ht="45" x14ac:dyDescent="0.25">
      <c r="A61" s="24" t="s">
        <v>11</v>
      </c>
      <c r="B61" s="17">
        <f>SUM(B62:B67)</f>
        <v>1000</v>
      </c>
      <c r="C61" s="17">
        <f>SUM(C62:C67)</f>
        <v>1000</v>
      </c>
      <c r="D61" s="17">
        <f t="shared" ref="D61:H61" si="28">SUM(D62:D67)</f>
        <v>18793.919999999998</v>
      </c>
      <c r="E61" s="17">
        <f t="shared" si="28"/>
        <v>19793.919999999998</v>
      </c>
      <c r="F61" s="17">
        <f t="shared" si="28"/>
        <v>74655</v>
      </c>
      <c r="G61" s="17">
        <f t="shared" si="28"/>
        <v>94448.92</v>
      </c>
      <c r="H61" s="17">
        <f t="shared" si="28"/>
        <v>19793.919999999998</v>
      </c>
      <c r="I61" s="18">
        <f t="shared" si="4"/>
        <v>0.2095727510701022</v>
      </c>
    </row>
    <row r="62" spans="1:9" x14ac:dyDescent="0.2">
      <c r="A62" s="29" t="s">
        <v>59</v>
      </c>
      <c r="B62" s="27">
        <v>1000</v>
      </c>
      <c r="C62" s="27">
        <v>1000</v>
      </c>
      <c r="D62" s="27">
        <f t="shared" ref="D62:D67" si="29">E62-C62</f>
        <v>-1000</v>
      </c>
      <c r="E62" s="31">
        <v>0</v>
      </c>
      <c r="F62" s="31">
        <f t="shared" ref="F62:F70" si="30">G62-E62</f>
        <v>50000</v>
      </c>
      <c r="G62" s="31">
        <v>50000</v>
      </c>
      <c r="H62" s="27">
        <v>0</v>
      </c>
      <c r="I62" s="28">
        <f t="shared" si="4"/>
        <v>0</v>
      </c>
    </row>
    <row r="63" spans="1:9" x14ac:dyDescent="0.2">
      <c r="A63" s="29" t="s">
        <v>97</v>
      </c>
      <c r="B63" s="27">
        <v>0</v>
      </c>
      <c r="C63" s="27">
        <v>0</v>
      </c>
      <c r="D63" s="27">
        <f t="shared" si="29"/>
        <v>9793.92</v>
      </c>
      <c r="E63" s="31">
        <v>9793.92</v>
      </c>
      <c r="F63" s="31">
        <f t="shared" si="30"/>
        <v>6000</v>
      </c>
      <c r="G63" s="31">
        <v>15793.92</v>
      </c>
      <c r="H63" s="27">
        <v>9793.92</v>
      </c>
      <c r="I63" s="28">
        <f t="shared" si="4"/>
        <v>0.62010697787503044</v>
      </c>
    </row>
    <row r="64" spans="1:9" x14ac:dyDescent="0.2">
      <c r="A64" s="29" t="s">
        <v>112</v>
      </c>
      <c r="B64" s="27">
        <v>0</v>
      </c>
      <c r="C64" s="27">
        <v>0</v>
      </c>
      <c r="D64" s="27">
        <v>0</v>
      </c>
      <c r="E64" s="31">
        <v>0</v>
      </c>
      <c r="F64" s="31">
        <f t="shared" si="30"/>
        <v>4413.75</v>
      </c>
      <c r="G64" s="31">
        <v>4413.75</v>
      </c>
      <c r="H64" s="27">
        <v>0</v>
      </c>
      <c r="I64" s="28">
        <f t="shared" si="4"/>
        <v>0</v>
      </c>
    </row>
    <row r="65" spans="1:9" x14ac:dyDescent="0.2">
      <c r="A65" s="29" t="s">
        <v>98</v>
      </c>
      <c r="B65" s="27">
        <v>0</v>
      </c>
      <c r="C65" s="27">
        <v>0</v>
      </c>
      <c r="D65" s="27">
        <f t="shared" si="29"/>
        <v>10000</v>
      </c>
      <c r="E65" s="27">
        <v>10000</v>
      </c>
      <c r="F65" s="27">
        <f t="shared" si="30"/>
        <v>5413.75</v>
      </c>
      <c r="G65" s="27">
        <v>15413.75</v>
      </c>
      <c r="H65" s="27">
        <v>10000</v>
      </c>
      <c r="I65" s="28">
        <f t="shared" si="4"/>
        <v>0.64877138918173705</v>
      </c>
    </row>
    <row r="66" spans="1:9" x14ac:dyDescent="0.2">
      <c r="A66" s="29" t="s">
        <v>113</v>
      </c>
      <c r="B66" s="27">
        <v>0</v>
      </c>
      <c r="C66" s="27">
        <v>0</v>
      </c>
      <c r="D66" s="27">
        <f t="shared" si="29"/>
        <v>0</v>
      </c>
      <c r="E66" s="27">
        <v>0</v>
      </c>
      <c r="F66" s="27">
        <f t="shared" si="30"/>
        <v>4413.75</v>
      </c>
      <c r="G66" s="27">
        <v>4413.75</v>
      </c>
      <c r="H66" s="27">
        <v>0</v>
      </c>
      <c r="I66" s="28">
        <f t="shared" si="4"/>
        <v>0</v>
      </c>
    </row>
    <row r="67" spans="1:9" x14ac:dyDescent="0.2">
      <c r="A67" s="29" t="s">
        <v>114</v>
      </c>
      <c r="B67" s="27">
        <v>0</v>
      </c>
      <c r="C67" s="27">
        <v>0</v>
      </c>
      <c r="D67" s="27">
        <f t="shared" si="29"/>
        <v>0</v>
      </c>
      <c r="E67" s="27">
        <v>0</v>
      </c>
      <c r="F67" s="27">
        <f t="shared" si="30"/>
        <v>4413.75</v>
      </c>
      <c r="G67" s="27">
        <v>4413.75</v>
      </c>
      <c r="H67" s="27">
        <v>0</v>
      </c>
      <c r="I67" s="28">
        <f t="shared" si="4"/>
        <v>0</v>
      </c>
    </row>
    <row r="68" spans="1:9" ht="30" x14ac:dyDescent="0.25">
      <c r="A68" s="24" t="s">
        <v>72</v>
      </c>
      <c r="B68" s="17">
        <f t="shared" ref="B68:H68" si="31">SUM(B69:B70)</f>
        <v>500</v>
      </c>
      <c r="C68" s="17">
        <f t="shared" si="31"/>
        <v>500</v>
      </c>
      <c r="D68" s="17">
        <f t="shared" si="31"/>
        <v>13236.5</v>
      </c>
      <c r="E68" s="17">
        <f t="shared" si="31"/>
        <v>13736.5</v>
      </c>
      <c r="F68" s="17">
        <f t="shared" si="31"/>
        <v>4918.0200000000004</v>
      </c>
      <c r="G68" s="17">
        <f t="shared" si="31"/>
        <v>18654.52</v>
      </c>
      <c r="H68" s="17">
        <f t="shared" si="31"/>
        <v>6834</v>
      </c>
      <c r="I68" s="18">
        <f t="shared" si="4"/>
        <v>0.36634552912645302</v>
      </c>
    </row>
    <row r="69" spans="1:9" x14ac:dyDescent="0.2">
      <c r="A69" s="29" t="s">
        <v>99</v>
      </c>
      <c r="B69" s="27">
        <v>0</v>
      </c>
      <c r="C69" s="27">
        <v>0</v>
      </c>
      <c r="D69" s="27">
        <f t="shared" ref="D69:D70" si="32">E69-C69</f>
        <v>13736.5</v>
      </c>
      <c r="E69" s="27">
        <v>13736.5</v>
      </c>
      <c r="F69" s="27">
        <f t="shared" si="30"/>
        <v>-4222.5</v>
      </c>
      <c r="G69" s="27">
        <v>9514</v>
      </c>
      <c r="H69" s="27">
        <v>6834</v>
      </c>
      <c r="I69" s="28">
        <f t="shared" si="4"/>
        <v>0.71830985915492962</v>
      </c>
    </row>
    <row r="70" spans="1:9" ht="25.5" x14ac:dyDescent="0.2">
      <c r="A70" s="29" t="s">
        <v>60</v>
      </c>
      <c r="B70" s="27">
        <v>500</v>
      </c>
      <c r="C70" s="27">
        <v>500</v>
      </c>
      <c r="D70" s="27">
        <f t="shared" si="32"/>
        <v>-500</v>
      </c>
      <c r="E70" s="27">
        <v>0</v>
      </c>
      <c r="F70" s="27">
        <f t="shared" si="30"/>
        <v>9140.52</v>
      </c>
      <c r="G70" s="27">
        <v>9140.52</v>
      </c>
      <c r="H70" s="27">
        <v>0</v>
      </c>
      <c r="I70" s="28">
        <f t="shared" si="4"/>
        <v>0</v>
      </c>
    </row>
    <row r="71" spans="1:9" ht="15" x14ac:dyDescent="0.25">
      <c r="A71" s="21" t="s">
        <v>61</v>
      </c>
      <c r="B71" s="9">
        <f>B72+B74+B76</f>
        <v>62316.160000000003</v>
      </c>
      <c r="C71" s="9">
        <f t="shared" ref="C71:H71" si="33">C72+C74+C76</f>
        <v>62316.160000000003</v>
      </c>
      <c r="D71" s="9">
        <f t="shared" ref="D71" si="34">D72+D74+D76</f>
        <v>5838.2969999999941</v>
      </c>
      <c r="E71" s="9">
        <f t="shared" si="33"/>
        <v>68154.456999999995</v>
      </c>
      <c r="F71" s="9">
        <f t="shared" si="33"/>
        <v>24130.213000000007</v>
      </c>
      <c r="G71" s="9">
        <f t="shared" ref="G71" si="35">G72+G74+G76</f>
        <v>92284.670000000013</v>
      </c>
      <c r="H71" s="9">
        <f t="shared" si="33"/>
        <v>58718.670000000006</v>
      </c>
      <c r="I71" s="10">
        <f t="shared" si="4"/>
        <v>0.63627761794022775</v>
      </c>
    </row>
    <row r="72" spans="1:9" ht="15" x14ac:dyDescent="0.25">
      <c r="A72" s="24" t="s">
        <v>62</v>
      </c>
      <c r="B72" s="17">
        <f>B73</f>
        <v>5000</v>
      </c>
      <c r="C72" s="17">
        <f t="shared" ref="C72:H72" si="36">C73</f>
        <v>5000</v>
      </c>
      <c r="D72" s="17">
        <f t="shared" si="36"/>
        <v>-4472.7529999999997</v>
      </c>
      <c r="E72" s="17">
        <f t="shared" si="36"/>
        <v>527.24699999999996</v>
      </c>
      <c r="F72" s="17">
        <f t="shared" si="36"/>
        <v>0.22300000000007003</v>
      </c>
      <c r="G72" s="17">
        <f t="shared" si="36"/>
        <v>527.47</v>
      </c>
      <c r="H72" s="17">
        <f t="shared" si="36"/>
        <v>527.47</v>
      </c>
      <c r="I72" s="18">
        <f t="shared" si="4"/>
        <v>1</v>
      </c>
    </row>
    <row r="73" spans="1:9" ht="25.5" x14ac:dyDescent="0.2">
      <c r="A73" s="29" t="s">
        <v>63</v>
      </c>
      <c r="B73" s="27">
        <v>5000</v>
      </c>
      <c r="C73" s="27">
        <v>5000</v>
      </c>
      <c r="D73" s="27">
        <f t="shared" ref="D73" si="37">E73-C73</f>
        <v>-4472.7529999999997</v>
      </c>
      <c r="E73" s="27">
        <v>527.24699999999996</v>
      </c>
      <c r="F73" s="27">
        <f t="shared" ref="F73" si="38">G73-E73</f>
        <v>0.22300000000007003</v>
      </c>
      <c r="G73" s="27">
        <v>527.47</v>
      </c>
      <c r="H73" s="27">
        <v>527.47</v>
      </c>
      <c r="I73" s="28">
        <f t="shared" si="4"/>
        <v>1</v>
      </c>
    </row>
    <row r="74" spans="1:9" ht="30" x14ac:dyDescent="0.25">
      <c r="A74" s="24" t="s">
        <v>64</v>
      </c>
      <c r="B74" s="17">
        <f>B75</f>
        <v>10000</v>
      </c>
      <c r="C74" s="17">
        <f t="shared" ref="C74:H74" si="39">C75</f>
        <v>10000</v>
      </c>
      <c r="D74" s="17">
        <f t="shared" si="39"/>
        <v>2414.9500000000007</v>
      </c>
      <c r="E74" s="17">
        <f t="shared" si="39"/>
        <v>12414.95</v>
      </c>
      <c r="F74" s="17">
        <f t="shared" si="39"/>
        <v>32501.52</v>
      </c>
      <c r="G74" s="17">
        <f t="shared" si="39"/>
        <v>44916.47</v>
      </c>
      <c r="H74" s="17">
        <f t="shared" si="39"/>
        <v>18516.47</v>
      </c>
      <c r="I74" s="18">
        <f t="shared" ref="I74:I79" si="40">H74/G74</f>
        <v>0.41224232447474168</v>
      </c>
    </row>
    <row r="75" spans="1:9" x14ac:dyDescent="0.2">
      <c r="A75" s="29" t="s">
        <v>65</v>
      </c>
      <c r="B75" s="27">
        <v>10000</v>
      </c>
      <c r="C75" s="27">
        <v>10000</v>
      </c>
      <c r="D75" s="27">
        <f t="shared" ref="D75" si="41">E75-C75</f>
        <v>2414.9500000000007</v>
      </c>
      <c r="E75" s="27">
        <v>12414.95</v>
      </c>
      <c r="F75" s="27">
        <f t="shared" ref="F75" si="42">G75-E75</f>
        <v>32501.52</v>
      </c>
      <c r="G75" s="27">
        <v>44916.47</v>
      </c>
      <c r="H75" s="27">
        <v>18516.47</v>
      </c>
      <c r="I75" s="28">
        <f t="shared" si="40"/>
        <v>0.41224232447474168</v>
      </c>
    </row>
    <row r="76" spans="1:9" ht="15" x14ac:dyDescent="0.25">
      <c r="A76" s="24" t="s">
        <v>66</v>
      </c>
      <c r="B76" s="17">
        <f>SUM(B77:B78)</f>
        <v>47316.160000000003</v>
      </c>
      <c r="C76" s="17">
        <f t="shared" ref="C76:H76" si="43">SUM(C77:C78)</f>
        <v>47316.160000000003</v>
      </c>
      <c r="D76" s="17">
        <f t="shared" si="43"/>
        <v>7896.0999999999931</v>
      </c>
      <c r="E76" s="17">
        <f t="shared" si="43"/>
        <v>55212.259999999995</v>
      </c>
      <c r="F76" s="17">
        <f t="shared" ref="F76:G76" si="44">SUM(F77:F78)</f>
        <v>-8371.5299999999952</v>
      </c>
      <c r="G76" s="17">
        <f t="shared" si="44"/>
        <v>46840.73</v>
      </c>
      <c r="H76" s="17">
        <f t="shared" si="43"/>
        <v>39674.730000000003</v>
      </c>
      <c r="I76" s="18">
        <f t="shared" si="40"/>
        <v>0.84701348591279424</v>
      </c>
    </row>
    <row r="77" spans="1:9" x14ac:dyDescent="0.2">
      <c r="A77" s="29" t="s">
        <v>67</v>
      </c>
      <c r="B77" s="27">
        <v>10000</v>
      </c>
      <c r="C77" s="27">
        <v>10000</v>
      </c>
      <c r="D77" s="27">
        <f t="shared" ref="D77:D78" si="45">E77-C77</f>
        <v>-2413.08</v>
      </c>
      <c r="E77" s="27">
        <v>7586.92</v>
      </c>
      <c r="F77" s="27">
        <f t="shared" ref="F77:F78" si="46">G77-E77</f>
        <v>-2196.12</v>
      </c>
      <c r="G77" s="27">
        <v>5390.8</v>
      </c>
      <c r="H77" s="27">
        <v>5390.8</v>
      </c>
      <c r="I77" s="28">
        <f t="shared" si="40"/>
        <v>1</v>
      </c>
    </row>
    <row r="78" spans="1:9" ht="25.5" x14ac:dyDescent="0.2">
      <c r="A78" s="29" t="s">
        <v>94</v>
      </c>
      <c r="B78" s="27">
        <v>37316.160000000003</v>
      </c>
      <c r="C78" s="27">
        <v>37316.160000000003</v>
      </c>
      <c r="D78" s="27">
        <f t="shared" si="45"/>
        <v>10309.179999999993</v>
      </c>
      <c r="E78" s="27">
        <v>47625.34</v>
      </c>
      <c r="F78" s="27">
        <f t="shared" si="46"/>
        <v>-6175.4099999999962</v>
      </c>
      <c r="G78" s="27">
        <v>41449.93</v>
      </c>
      <c r="H78" s="27">
        <v>34283.93</v>
      </c>
      <c r="I78" s="28">
        <f t="shared" si="40"/>
        <v>0.82711671648178897</v>
      </c>
    </row>
    <row r="79" spans="1:9" ht="15" x14ac:dyDescent="0.25">
      <c r="A79" s="25" t="s">
        <v>95</v>
      </c>
      <c r="B79" s="19">
        <f>B9+B18+B57+B60+B71</f>
        <v>2771519.6100000003</v>
      </c>
      <c r="C79" s="19">
        <f>C9+C18+C57+C60+C71</f>
        <v>2888828.21</v>
      </c>
      <c r="D79" s="19">
        <f>D9+D18+D57+D60+D71</f>
        <v>512041.29700000014</v>
      </c>
      <c r="E79" s="19">
        <f>E9+E18+E57+E60+E71</f>
        <v>3400869.5070000002</v>
      </c>
      <c r="F79" s="19">
        <f>3418522.02-3400869.51</f>
        <v>17652.510000000242</v>
      </c>
      <c r="G79" s="19">
        <f>G9+G18+G57+G60+G71</f>
        <v>3418522.0225000004</v>
      </c>
      <c r="H79" s="19">
        <f>H9+H18+H57+H60+H71</f>
        <v>2462666.42</v>
      </c>
      <c r="I79" s="20">
        <f t="shared" si="40"/>
        <v>0.72038922194774291</v>
      </c>
    </row>
    <row r="80" spans="1:9" x14ac:dyDescent="0.2">
      <c r="B80" s="45"/>
      <c r="C80" s="45"/>
      <c r="D80" s="45"/>
      <c r="E80" s="45"/>
      <c r="F80" s="45"/>
      <c r="G80" s="45"/>
      <c r="H80" s="45"/>
      <c r="I80" s="45"/>
    </row>
    <row r="81" spans="2:6" x14ac:dyDescent="0.2">
      <c r="B81" s="45"/>
    </row>
    <row r="82" spans="2:6" x14ac:dyDescent="0.2">
      <c r="F82" s="45"/>
    </row>
    <row r="83" spans="2:6" x14ac:dyDescent="0.2">
      <c r="F83" s="45"/>
    </row>
    <row r="84" spans="2:6" x14ac:dyDescent="0.2">
      <c r="F84" s="45"/>
    </row>
  </sheetData>
  <mergeCells count="1">
    <mergeCell ref="A5:K5"/>
  </mergeCells>
  <phoneticPr fontId="1" type="noConversion"/>
  <pageMargins left="0" right="0.23622047244094491" top="7.874015748031496E-2" bottom="0.19685039370078741" header="0.31496062992125984" footer="0.31496062992125984"/>
  <pageSetup paperSize="8" scale="73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Idioma xmlns="e3124df1-90c4-43f4-950e-d98a24cabd50">Català [CA]</Idioma>
    <Descripció xmlns="e3124df1-90c4-43f4-950e-d98a24cabd50" xsi:nil="true"/>
    <Tipologia xmlns="e3124df1-90c4-43f4-950e-d98a24cabd50">Altres</Tipologia>
    <Destacat xmlns="e3124df1-90c4-43f4-950e-d98a24cabd50">No</Destacat>
    <Estat xmlns="e3124df1-90c4-43f4-950e-d98a24cabd50">Esborrany</Esta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5CD87CC71FAE429CB7393106F1EAC2001F47F737A6BE164BB947308C546FEFEE" ma:contentTypeVersion="27" ma:contentTypeDescription="Crea un document corporatiu nou" ma:contentTypeScope="" ma:versionID="fe49ac0ae1bbcfde29af375365f8653a">
  <xsd:schema xmlns:xsd="http://www.w3.org/2001/XMLSchema" xmlns:xs="http://www.w3.org/2001/XMLSchema" xmlns:p="http://schemas.microsoft.com/office/2006/metadata/properties" xmlns:ns2="e3124df1-90c4-43f4-950e-d98a24cabd50" targetNamespace="http://schemas.microsoft.com/office/2006/metadata/properties" ma:root="true" ma:fieldsID="3fa59389636f793d0d3c8e695022deee" ns2:_="">
    <xsd:import namespace="e3124df1-90c4-43f4-950e-d98a24cabd50"/>
    <xsd:element name="properties">
      <xsd:complexType>
        <xsd:sequence>
          <xsd:element name="documentManagement">
            <xsd:complexType>
              <xsd:all>
                <xsd:element ref="ns2:Descripció" minOccurs="0"/>
                <xsd:element ref="ns2:Tipologia"/>
                <xsd:element ref="ns2:Destacat" minOccurs="0"/>
                <xsd:element ref="ns2:Idioma"/>
                <xsd:element ref="ns2:Esta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24df1-90c4-43f4-950e-d98a24cabd50" elementFormDefault="qualified">
    <xsd:import namespace="http://schemas.microsoft.com/office/2006/documentManagement/types"/>
    <xsd:import namespace="http://schemas.microsoft.com/office/infopath/2007/PartnerControls"/>
    <xsd:element name="Descripció" ma:index="8" nillable="true" ma:displayName="Descripció" ma:description="Descripció de l'element" ma:internalName="Descripci_x00f3_">
      <xsd:simpleType>
        <xsd:restriction base="dms:Note">
          <xsd:maxLength value="255"/>
        </xsd:restriction>
      </xsd:simpleType>
    </xsd:element>
    <xsd:element name="Tipologia" ma:index="9" ma:displayName="Tipologia" ma:default="Altres" ma:description="Tipologia de l'element" ma:format="Dropdown" ma:internalName="Tipologia">
      <xsd:simpleType>
        <xsd:restriction base="dms:Choice">
          <xsd:enumeration value="Acord"/>
          <xsd:enumeration value="Acta"/>
          <xsd:enumeration value="Article"/>
          <xsd:enumeration value="Carta"/>
          <xsd:enumeration value="Certificat"/>
          <xsd:enumeration value="Cessament"/>
          <xsd:enumeration value="Contracte"/>
          <xsd:enumeration value="Conveni"/>
          <xsd:enumeration value="Convocatòria"/>
          <xsd:enumeration value="CV"/>
          <xsd:enumeration value="Econòmic"/>
          <xsd:enumeration value="Edicte"/>
          <xsd:enumeration value="Email"/>
          <xsd:enumeration value="Enquesta"/>
          <xsd:enumeration value="Factura"/>
          <xsd:enumeration value="Informe"/>
          <xsd:enumeration value="Manual"/>
          <xsd:enumeration value="Memòria"/>
          <xsd:enumeration value="Metodologia"/>
          <xsd:enumeration value="Nomenament"/>
          <xsd:enumeration value="Normativa"/>
          <xsd:enumeration value="Nota de premsa"/>
          <xsd:enumeration value="Notícia"/>
          <xsd:enumeration value="Notificació"/>
          <xsd:enumeration value="Ordre del dia"/>
          <xsd:enumeration value="Planificació"/>
          <xsd:enumeration value="Plec"/>
          <xsd:enumeration value="Presentació"/>
          <xsd:enumeration value="Pressupost"/>
          <xsd:enumeration value="Programa"/>
          <xsd:enumeration value="Recurs"/>
          <xsd:enumeration value="Reglament"/>
          <xsd:enumeration value="Resolució"/>
          <xsd:enumeration value="Sol·licitud RH"/>
          <xsd:enumeration value="Saluda"/>
          <xsd:enumeration value="Altres"/>
        </xsd:restriction>
      </xsd:simpleType>
    </xsd:element>
    <xsd:element name="Destacat" ma:index="10" nillable="true" ma:displayName="Destacat" ma:default="No" ma:description="Camp per a destacar l'element" ma:format="Dropdown" ma:internalName="Destacat">
      <xsd:simpleType>
        <xsd:restriction base="dms:Choice">
          <xsd:enumeration value="Sí"/>
          <xsd:enumeration value="No"/>
        </xsd:restriction>
      </xsd:simpleType>
    </xsd:element>
    <xsd:element name="Idioma" ma:index="11" ma:displayName="Idioma" ma:default="Català [CA]" ma:description="Idioma de l'element" ma:format="Dropdown" ma:internalName="Idioma">
      <xsd:simpleType>
        <xsd:restriction base="dms:Choice">
          <xsd:enumeration value="Català [CA]"/>
          <xsd:enumeration value="Castellà [ES]"/>
          <xsd:enumeration value="Anglès [EN]"/>
          <xsd:enumeration value="Francès [FR]"/>
          <xsd:enumeration value="Altres [AL]"/>
        </xsd:restriction>
      </xsd:simpleType>
    </xsd:element>
    <xsd:element name="Estat" ma:index="12" ma:displayName="Estat" ma:default="Esborrany" ma:format="Dropdown" ma:internalName="Estat">
      <xsd:simpleType>
        <xsd:restriction base="dms:Choice">
          <xsd:enumeration value="Esborrany"/>
          <xsd:enumeration value="Definitiu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64241F-D61C-426B-89C2-C0CA2E22ED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5EFDBE-15F4-419F-9AFE-6993A24D1BB2}">
  <ds:schemaRefs>
    <ds:schemaRef ds:uri="http://purl.org/dc/dcmitype/"/>
    <ds:schemaRef ds:uri="http://schemas.microsoft.com/office/2006/metadata/properties"/>
    <ds:schemaRef ds:uri="e3124df1-90c4-43f4-950e-d98a24cabd50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C8DE111-E4F4-4093-B4E6-DF4BE47596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124df1-90c4-43f4-950e-d98a24cabd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PRESSUPOST INGRESSOS</vt:lpstr>
      <vt:lpstr>PRESSUPOST DESPESES</vt:lpstr>
      <vt:lpstr>'PRESSUPOST DESPESES'!Área_de_impresión</vt:lpstr>
      <vt:lpstr>'PRESSUPOST INGRESSOS'!Área_de_impresión</vt:lpstr>
      <vt:lpstr>'PRESSUPOST DESPESES'!Títulos_a_imprimir</vt:lpstr>
    </vt:vector>
  </TitlesOfParts>
  <Company>Aqu Catalunya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Àgata Segura</dc:creator>
  <cp:lastModifiedBy>Àgata Segura Castellà</cp:lastModifiedBy>
  <cp:lastPrinted>2015-11-23T11:51:38Z</cp:lastPrinted>
  <dcterms:created xsi:type="dcterms:W3CDTF">2006-03-06T10:34:52Z</dcterms:created>
  <dcterms:modified xsi:type="dcterms:W3CDTF">2015-12-23T11:17:15Z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20000</vt:r8>
  </property>
  <property fmtid="{D5CDD505-2E9C-101B-9397-08002B2CF9AE}" pid="3" name="ContentTypeId">
    <vt:lpwstr>0x010100675CD87CC71FAE429CB7393106F1EAC2001F47F737A6BE164BB947308C546FEFEE</vt:lpwstr>
  </property>
</Properties>
</file>